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81" activeTab="1"/>
  </bookViews>
  <sheets>
    <sheet name="Баланс" sheetId="1" r:id="rId1"/>
    <sheet name="Отчет о приросте" sheetId="2" r:id="rId2"/>
    <sheet name="Справка о стоимости активов" sheetId="3" r:id="rId3"/>
    <sheet name="НЕСОБЛЮДЕНИЕ" sheetId="4" r:id="rId4"/>
    <sheet name="О владельцах акций" sheetId="5" r:id="rId5"/>
    <sheet name="изменение стоимости чистых акт" sheetId="6" r:id="rId6"/>
    <sheet name="СЧА" sheetId="7" r:id="rId7"/>
  </sheets>
  <definedNames>
    <definedName name="OLE_LINK1" localSheetId="5">'изменение стоимости чистых акт'!#REF!</definedName>
    <definedName name="OLE_LINK2" localSheetId="2">'Справка о стоимости активов'!$G$11</definedName>
  </definedNames>
  <calcPr fullCalcOnLoad="1"/>
</workbook>
</file>

<file path=xl/sharedStrings.xml><?xml version="1.0" encoding="utf-8"?>
<sst xmlns="http://schemas.openxmlformats.org/spreadsheetml/2006/main" count="456" uniqueCount="325">
  <si>
    <t xml:space="preserve">Имущество (обязательства)         </t>
  </si>
  <si>
    <t>Код</t>
  </si>
  <si>
    <t>стр.</t>
  </si>
  <si>
    <t>Денежные средства на банковских счетах, всего</t>
  </si>
  <si>
    <t xml:space="preserve">в том числе:                                </t>
  </si>
  <si>
    <t xml:space="preserve">- в рублях                                  </t>
  </si>
  <si>
    <t>011</t>
  </si>
  <si>
    <t xml:space="preserve">- в иностранной валюте                      </t>
  </si>
  <si>
    <t>012</t>
  </si>
  <si>
    <t>Денежные средства в банковских вкладах, всего</t>
  </si>
  <si>
    <t>020</t>
  </si>
  <si>
    <t>021</t>
  </si>
  <si>
    <t>022</t>
  </si>
  <si>
    <t>030</t>
  </si>
  <si>
    <t xml:space="preserve">- акции                                     </t>
  </si>
  <si>
    <t>031</t>
  </si>
  <si>
    <t xml:space="preserve">- облигации                                 </t>
  </si>
  <si>
    <t>032</t>
  </si>
  <si>
    <t>040</t>
  </si>
  <si>
    <t>041</t>
  </si>
  <si>
    <t>042</t>
  </si>
  <si>
    <t xml:space="preserve">- векселя                                    </t>
  </si>
  <si>
    <t>043</t>
  </si>
  <si>
    <t xml:space="preserve">- иные ценные бумаги                        </t>
  </si>
  <si>
    <t>044</t>
  </si>
  <si>
    <t xml:space="preserve">Дебиторская задолженность                    </t>
  </si>
  <si>
    <t>050</t>
  </si>
  <si>
    <t xml:space="preserve">- средства, переданные профессиональным     </t>
  </si>
  <si>
    <t xml:space="preserve">участникам рынка ценных бумаг               </t>
  </si>
  <si>
    <t>051</t>
  </si>
  <si>
    <t xml:space="preserve">- дебиторская задолженность по процентному  </t>
  </si>
  <si>
    <t>053</t>
  </si>
  <si>
    <t xml:space="preserve">- прочая дебиторская задолженность          </t>
  </si>
  <si>
    <t>054</t>
  </si>
  <si>
    <t>060</t>
  </si>
  <si>
    <t xml:space="preserve">Ценные бумаги иностранных эмитентов, всего   </t>
  </si>
  <si>
    <t>070</t>
  </si>
  <si>
    <t xml:space="preserve">- ценные бумаги иностранных государств      </t>
  </si>
  <si>
    <t>071</t>
  </si>
  <si>
    <t>072</t>
  </si>
  <si>
    <t xml:space="preserve">- акции иностранных акционерных обществ     </t>
  </si>
  <si>
    <t>073</t>
  </si>
  <si>
    <t>074</t>
  </si>
  <si>
    <t>080</t>
  </si>
  <si>
    <t>090</t>
  </si>
  <si>
    <t>091</t>
  </si>
  <si>
    <t>092</t>
  </si>
  <si>
    <t>- имущественные права на недвижимое имущество</t>
  </si>
  <si>
    <t>093</t>
  </si>
  <si>
    <t xml:space="preserve">- проектно-сметная документация             </t>
  </si>
  <si>
    <t>094</t>
  </si>
  <si>
    <t xml:space="preserve">Кредиторская задолженность                   </t>
  </si>
  <si>
    <t xml:space="preserve">Резервы на выплату вознаграждений            </t>
  </si>
  <si>
    <t xml:space="preserve">Инвестиционные паи                           </t>
  </si>
  <si>
    <t>ИТОГО ОБЯЗАТЕЛЬСТВА: (строки 110 + 120 + 130)</t>
  </si>
  <si>
    <t>Инвестиционные паи паевых инвестиционных фондов</t>
  </si>
  <si>
    <t>- облигации иностранных коммерческих организаций</t>
  </si>
  <si>
    <t>Доли в российских обществах с ограниченной ответственностью</t>
  </si>
  <si>
    <t>-объекты недвижимого имущества, кроме строящихся и реконструируемых объектов</t>
  </si>
  <si>
    <t>- строящиеся и реконструируемые объекты недвижимого имущества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</si>
  <si>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</si>
  <si>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</si>
  <si>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010</t>
  </si>
  <si>
    <t xml:space="preserve">                                            подпись</t>
  </si>
  <si>
    <t>Уполномоченное должностное лицо,</t>
  </si>
  <si>
    <t>ответственное за ведение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</si>
  <si>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</si>
  <si>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</si>
  <si>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</si>
  <si>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</si>
  <si>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</si>
  <si>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</si>
  <si>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Дивиденды по акциям                          </t>
  </si>
  <si>
    <t xml:space="preserve">в том числе                                 </t>
  </si>
  <si>
    <t>141</t>
  </si>
  <si>
    <t>142</t>
  </si>
  <si>
    <t xml:space="preserve">- инвестиционные паи                        </t>
  </si>
  <si>
    <t>143</t>
  </si>
  <si>
    <t>150</t>
  </si>
  <si>
    <t>151</t>
  </si>
  <si>
    <t>152</t>
  </si>
  <si>
    <t xml:space="preserve">- векселя                                   </t>
  </si>
  <si>
    <t>153</t>
  </si>
  <si>
    <t>154</t>
  </si>
  <si>
    <t>160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</si>
  <si>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</si>
  <si>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</si>
  <si>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</si>
  <si>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</si>
  <si>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</si>
  <si>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</si>
  <si>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</si>
  <si>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200</t>
  </si>
  <si>
    <t>строки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</si>
  <si>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</si>
  <si>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недвижимого имущества или передачи 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</si>
  <si>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</si>
  <si>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</si>
  <si>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</si>
  <si>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</si>
  <si>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</si>
  <si>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недвижимого имущества или имущественных прав на недвижимое имущущество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</si>
  <si>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</si>
  <si>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</si>
  <si>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</si>
  <si>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</si>
  <si>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Генеральный директор</t>
  </si>
  <si>
    <t>управляющей компании                     _____________ С.А.Лиходкина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</si>
  <si>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</si>
  <si>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</si>
  <si>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</si>
  <si>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</si>
  <si>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</si>
  <si>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</si>
  <si>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привилегированные акции открытых  акционерных обществ</t>
  </si>
  <si>
    <t>- инвестиционные паи паевых инвестиционных фондов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</si>
  <si>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</si>
  <si>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</si>
  <si>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обыкновенные акции закрытых акционерных обществ</t>
  </si>
  <si>
    <t>- ценные бумаги иностранных государств</t>
  </si>
  <si>
    <t>- ценные бумаги международных финансовых организаций</t>
  </si>
  <si>
    <t>- акции иностранных акционерных обществ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</si>
  <si>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</si>
  <si>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</si>
  <si>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</si>
  <si>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</si>
  <si>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 - продажи имущества</t>
  </si>
  <si>
    <t>- дебиторская задолженность по процентному (купонному) доходу по банковским вкладам и ценным бумагам</t>
  </si>
  <si>
    <t xml:space="preserve">Наименование показателя      </t>
  </si>
  <si>
    <t xml:space="preserve">Код </t>
  </si>
  <si>
    <t xml:space="preserve">из них:                             </t>
  </si>
  <si>
    <t>находящихся у номинальных держателей</t>
  </si>
  <si>
    <t>лицевых счетов номинальных держателей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</si>
  <si>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</si>
  <si>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</si>
  <si>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</si>
  <si>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</si>
  <si>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</si>
  <si>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</si>
  <si>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</si>
  <si>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</si>
  <si>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</si>
  <si>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</si>
  <si>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</si>
  <si>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</si>
  <si>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</si>
  <si>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</si>
  <si>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</si>
  <si>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</si>
  <si>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</si>
  <si>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</si>
  <si>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</si>
  <si>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</si>
  <si>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</si>
  <si>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</si>
  <si>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</si>
  <si>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</si>
  <si>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</si>
  <si>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</si>
  <si>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</si>
  <si>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</si>
  <si>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(купонному) доходу по банковским вкладам и  ценным бумагам</t>
  </si>
  <si>
    <t>Прирост (+) или уменьшение (-) стоимости ценных бумаг, имеющих признаваемую котировку, всего</t>
  </si>
  <si>
    <t>- ценные бумаги российских эмитентов, не включенные в котировальные списки организаторов торговли на рынке ценных бумаг включая:</t>
  </si>
  <si>
    <t xml:space="preserve">Сумма 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</si>
  <si>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</si>
  <si>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</si>
  <si>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</si>
  <si>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Код    
строки</t>
  </si>
  <si>
    <t>X</t>
  </si>
  <si>
    <t xml:space="preserve">Оценка для целей расчета стоимости чистых активов </t>
  </si>
  <si>
    <t>Имущество, составляющее паевой инвестиционный фонд</t>
  </si>
  <si>
    <t xml:space="preserve"> БАЛАНС ИМУЩЕСТВА,</t>
  </si>
  <si>
    <t xml:space="preserve"> СОСТАВЛЯЮЩЕГО ПАЕВОЙ ИНВЕСТИЦИОННЫЙ ФОНД</t>
  </si>
  <si>
    <t xml:space="preserve">Ценные бумаги российских эмитентов, не имеющие признаваемую котировку, всего  </t>
  </si>
  <si>
    <t>Доходные вложения в материальные ценности, всего</t>
  </si>
  <si>
    <t xml:space="preserve"> ОТЧЕТ</t>
  </si>
  <si>
    <t xml:space="preserve"> О ПРИРОСТЕ (ОБ УМЕНЬШЕНИИ) СТОИМОСТИ ИМУЩЕСТВА</t>
  </si>
  <si>
    <t xml:space="preserve">  (тыс. рублей)</t>
  </si>
  <si>
    <t xml:space="preserve">Прирост (+) или уменьшение (-) стоимости ценных бумаг, не имеющих признаваемой котировки, всего </t>
  </si>
  <si>
    <t>Код строки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</si>
  <si>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</si>
  <si>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</si>
  <si>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>в том числе:</t>
  </si>
  <si>
    <t>- в рублях</t>
  </si>
  <si>
    <t>- в иностранной валюте</t>
  </si>
  <si>
    <t>Ценные бумаги российских эмитентов, не имеющие признаваемую котировку, всего</t>
  </si>
  <si>
    <t>- векселя</t>
  </si>
  <si>
    <t>- прочая дебиторская задолженность</t>
  </si>
  <si>
    <t>Ценные бумаги иностранных эмитентов, всего</t>
  </si>
  <si>
    <t>Генеральный директор управляющей компании</t>
  </si>
  <si>
    <t>Лиходкина С.А.</t>
  </si>
  <si>
    <t>подпись</t>
  </si>
  <si>
    <t>Уполномоченное должностное лицо, ответственное за ведение бухгалтерского учета фонда</t>
  </si>
  <si>
    <t>СПРАВКА О СТОИМОСТИ АКТИВОВ</t>
  </si>
  <si>
    <t>Вид активов</t>
  </si>
  <si>
    <t>Код
стр.</t>
  </si>
  <si>
    <t>Ценные бумаги, имеющие признаваемую котировку, всего</t>
  </si>
  <si>
    <t>- муниципальные ценные бумаги</t>
  </si>
  <si>
    <t>- привилегированные акции открытых акционерных обществ</t>
  </si>
  <si>
    <t>Недвижимое имущество</t>
  </si>
  <si>
    <t>Проектно-сметная документация</t>
  </si>
  <si>
    <t>Дебиторская задолженность</t>
  </si>
  <si>
    <t>ИТОГО АКТИВОВ (строки 100 + 200 + 300 + 400 + 500 + 600 + 700 + 800 + 900 +1000 + 1100 + 1200)</t>
  </si>
  <si>
    <t>Доли в уставных капиталах российских обществ с ограниченной ответственность</t>
  </si>
  <si>
    <t>ценные бумаги российских эмитентов, включенные в котировальные списки организаторов торговли на рынке ценных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</si>
  <si>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</si>
  <si>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</si>
  <si>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</si>
  <si>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 xml:space="preserve"> О НЕСОБЛЮДЕНИИ ТРЕБОВАНИЙ К СОСТАВУ И СТРУКТУРЕ АКТИВОВ</t>
  </si>
  <si>
    <t xml:space="preserve"> О ВЛАДЕЛЬЦАХ ИНВЕСТИЦИОННЫХ ПАЕВ ПАЕВОГО ИНВЕСТИЦИОННОГО ФОНДА</t>
  </si>
  <si>
    <t xml:space="preserve">управляющей компании                     </t>
  </si>
  <si>
    <t>_____________ С.А.Лиходкина</t>
  </si>
  <si>
    <t xml:space="preserve">бухгалтерского учета фонда               </t>
  </si>
  <si>
    <t>__________</t>
  </si>
  <si>
    <t xml:space="preserve">  ОТЧЕТ</t>
  </si>
  <si>
    <t>РАО "ЕЭС России", Акции обыкновенные, 1-О выпуск, 1-01-00034-А</t>
  </si>
  <si>
    <t>ОАО "Ростелеком", Акции обыкновенные, 1-О выпуск, 1-01-00124-А</t>
  </si>
  <si>
    <t>ОАО Акционерный коммерческий Сберегательный банк России, Акции обыкновенные, 1 выпуск, 10101481В</t>
  </si>
  <si>
    <t>ОАО "Сибирьтелеком", Акции обыкновенные, 1-О выпуск, 1-04-00195-А</t>
  </si>
  <si>
    <t>ОАО ""Татнефть" имени В.Д. Шашина", Акции обыкновенные, 3 выпуск, 1-03-00161-А</t>
  </si>
  <si>
    <t>ОАО "Уралсвязьинформ", Акции обыкновенные, 1-О выпуск, 1-07-00175-А</t>
  </si>
  <si>
    <t>ОАО "Сургутнефтегаз", Акции обыкновенные, 1-О выпуск</t>
  </si>
  <si>
    <t>Стоимость   чистых   активов  на   начало отчетного периода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</si>
  <si>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</si>
  <si>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</si>
  <si>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</si>
  <si>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</si>
  <si>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</si>
  <si>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 xml:space="preserve">управляющей компании  </t>
  </si>
  <si>
    <t xml:space="preserve">бухгалтерского учета фонда </t>
  </si>
  <si>
    <t>Представитель специализированного депозитария, ответственный за осуществление контроля за управлением имуществом фонда</t>
  </si>
  <si>
    <t>Томлянович С.А.</t>
  </si>
  <si>
    <r>
      <t xml:space="preserve">Справка 
</t>
    </r>
    <r>
      <rPr>
        <sz val="10"/>
        <color indexed="8"/>
        <rFont val="Arial"/>
        <family val="2"/>
      </rPr>
      <t>о стоимости чистых активов паевого инвестиционного фонда</t>
    </r>
  </si>
  <si>
    <t>№ 0097-59837006 от 27.01.2005</t>
  </si>
  <si>
    <t>Лицензия № 21-000-1-00095 от 20.12.2002г., выданная ФКЦБ России</t>
  </si>
  <si>
    <t>Россия, 101000, г. Москва, ул. Мясницкая, д.26 А, стр.1, комн. 33</t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</si>
  <si>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</si>
  <si>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</si>
  <si>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</si>
  <si>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</si>
  <si>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</si>
  <si>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</si>
  <si>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</si>
  <si>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</si>
  <si>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</si>
  <si>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</si>
  <si>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</si>
  <si>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</si>
  <si>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</si>
  <si>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</si>
  <si>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</si>
  <si>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</si>
  <si>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</si>
  <si>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</si>
  <si>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</si>
  <si>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</si>
  <si>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</si>
  <si>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>Денежные требования по обеспеченным ипотекой обязательствам из кредитных договоров и прав залогодержателя по договорам об ипотеке - всего, в том числе:</t>
  </si>
  <si>
    <t>- удостоверенные закладными</t>
  </si>
  <si>
    <t>Денежные требования по обязательствам из кредитных договоров, по которым кредиты предоставлены для уплаты цены по договорам участия в долевом строительстве объектов недвижимого имущества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</si>
  <si>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</si>
  <si>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</si>
  <si>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</si>
  <si>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</si>
  <si>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</si>
  <si>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</si>
  <si>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</si>
  <si>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</si>
  <si>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</si>
  <si>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</si>
  <si>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</si>
  <si>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</si>
  <si>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</si>
  <si>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</si>
  <si>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</si>
  <si>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</si>
  <si>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</si>
  <si>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</si>
  <si>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</si>
  <si>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</si>
  <si>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</si>
  <si>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Стоимость чистых активов: (строка 240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</si>
  <si>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</si>
  <si>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</si>
  <si>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На 31.12.05</t>
  </si>
  <si>
    <t xml:space="preserve">                                            </t>
  </si>
  <si>
    <t xml:space="preserve">                                           </t>
  </si>
  <si>
    <t xml:space="preserve"> подпись</t>
  </si>
  <si>
    <t>Генеральный директор управляющей компании                                                      _____________ С.А.Лиходкина</t>
  </si>
  <si>
    <t>АВТОВАЗ, Акции обыкновенные, 3 выпуск</t>
  </si>
  <si>
    <t>РБК ИС, Акции обыкновенные, 1-О выпуск</t>
  </si>
  <si>
    <t>ОАО "Сургутнефтегаз", Акции привилегированные, 1-О выпуск</t>
  </si>
  <si>
    <t>Сбербанк России, Акции привилегированные, 1 выпуск</t>
  </si>
  <si>
    <t xml:space="preserve">                 ОТЧЕТ ОБ ИЗМЕНЕНИИ СТОИМОСТИ ЧИСТЫХ АКТИВОВ</t>
  </si>
  <si>
    <t>бухгалтерского учета фонда               _____________ С.С. Лукьянцева</t>
  </si>
  <si>
    <t xml:space="preserve">                                                   </t>
  </si>
  <si>
    <t>ответственное за ведение бухгалтерского учета фонда                                              _____________ С.С. Лукьянцева</t>
  </si>
  <si>
    <t xml:space="preserve"> - ценные бумаги международных финансовых организаций</t>
  </si>
  <si>
    <t xml:space="preserve">Ценные бумаги российских эмитентов, имеющие  признаваемую котировку, всего </t>
  </si>
  <si>
    <t>За январь
2006 г.</t>
  </si>
  <si>
    <t>_____________ С.С. Лукьянцева</t>
  </si>
  <si>
    <t>С.С. Лукьянцева</t>
  </si>
  <si>
    <t>Лукьянцева С.С.</t>
  </si>
  <si>
    <t xml:space="preserve">                                на 28.02.06</t>
  </si>
  <si>
    <t>Февраль 2006</t>
  </si>
  <si>
    <t>На 28.02.06</t>
  </si>
  <si>
    <t>52,64,86194</t>
  </si>
  <si>
    <t>на 28 февраля 2006 г.</t>
  </si>
  <si>
    <t>Иркут, Акции обыкновенные, 3-О выпуск</t>
  </si>
  <si>
    <t>Иркутскэнерго, Акции обыкновенные, 1-0 выпуск</t>
  </si>
  <si>
    <t>Сибнефть, Акции обыкновенные, 1-О выпуск</t>
  </si>
  <si>
    <t>ЛУКойл НК, акции обыкновенные, 1-0 выпуск</t>
  </si>
  <si>
    <t>Мосэнерго, Акции обыкновенные, 1-0 выпуск</t>
  </si>
  <si>
    <t>Норильский никель ГМК, Акции обыкновенные, 5 выпуск</t>
  </si>
  <si>
    <t>ЕЭС России, Акции привилегированные, 1-О выпуск</t>
  </si>
  <si>
    <t>Роснефть-Пурнефтегаз, Акции привилегированные, 1 выпуск</t>
  </si>
  <si>
    <t>Ростелеком, Акции привилегированные, 1-0 выпуск</t>
  </si>
  <si>
    <t>Татнефть, Акции привилегированные, 3 выпуск</t>
  </si>
  <si>
    <t>На 31.12.2005 г</t>
  </si>
  <si>
    <t>На 28.02.2006 г</t>
  </si>
  <si>
    <t>За февраль
2005 г.</t>
  </si>
  <si>
    <t>Уполномоченное должностное лицо, ответственное</t>
  </si>
  <si>
    <t>Генеральный директор управляющей компании                     _____________ С.А.Лиходкина</t>
  </si>
  <si>
    <t xml:space="preserve"> за ведениебухгалтерского учета фонда                                   _____________ С.С. Лукьянцева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</si>
</sst>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#,##0.00_р_."/>
    <numFmt numFmtId="176" formatCode="[$-FC19]d\ mmmm\ yyyy\ &quot;г.&quot;"/>
    <numFmt numFmtId="177" formatCode="#,##0.00000_р_."/>
    <numFmt numFmtId="178" formatCode="#,##0.00000_ ;\-#,##0.00000\ "/>
    <numFmt numFmtId="179" formatCode="0.00;[Red]0.00"/>
    <numFmt numFmtId="180" formatCode="[$-FC19]d\ mmmm\ yyyy\ &quot;г.&quot;\ h:mm"/>
    <numFmt numFmtId="181" formatCode="hh:mm\ dd/mm/yyyy"/>
  </numFmts>
  <fonts count="23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62"/>
      <name val="Arial"/>
      <family val="0"/>
    </font>
    <font>
      <sz val="10"/>
      <color indexed="21"/>
      <name val="Arial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Arial"/>
      <family val="0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>
      <alignment horizontal="center" vertical="top"/>
      <protection/>
    </xf>
    <xf numFmtId="0" fontId="8" fillId="2" borderId="0">
      <alignment horizontal="left" vertical="top"/>
      <protection/>
    </xf>
    <xf numFmtId="0" fontId="8" fillId="2" borderId="0">
      <alignment horizontal="center" vertical="top"/>
      <protection/>
    </xf>
    <xf numFmtId="0" fontId="8" fillId="2" borderId="0">
      <alignment horizontal="left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right" vertical="center"/>
      <protection/>
    </xf>
    <xf numFmtId="0" fontId="8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6" fillId="2" borderId="0">
      <alignment horizontal="right" vertical="center"/>
      <protection/>
    </xf>
    <xf numFmtId="0" fontId="9" fillId="2" borderId="0">
      <alignment horizontal="right" vertical="center"/>
      <protection/>
    </xf>
    <xf numFmtId="0" fontId="8" fillId="2" borderId="0">
      <alignment horizontal="center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left"/>
      <protection/>
    </xf>
    <xf numFmtId="0" fontId="8" fillId="2" borderId="0">
      <alignment horizontal="center" vertical="center"/>
      <protection/>
    </xf>
    <xf numFmtId="0" fontId="8" fillId="2" borderId="0">
      <alignment horizontal="left"/>
      <protection/>
    </xf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3" fontId="7" fillId="0" borderId="0" xfId="15" applyFont="1" applyFill="1" applyAlignment="1">
      <alignment/>
    </xf>
    <xf numFmtId="43" fontId="7" fillId="0" borderId="2" xfId="15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4" fontId="7" fillId="0" borderId="12" xfId="0" applyNumberFormat="1" applyFont="1" applyFill="1" applyBorder="1" applyAlignment="1">
      <alignment horizontal="right" vertical="top" wrapText="1"/>
    </xf>
    <xf numFmtId="174" fontId="7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169" fontId="7" fillId="0" borderId="13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Border="1" applyAlignment="1">
      <alignment horizontal="right" vertical="top" wrapText="1"/>
    </xf>
    <xf numFmtId="169" fontId="7" fillId="0" borderId="5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Fill="1" applyBorder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169" fontId="7" fillId="0" borderId="5" xfId="30" applyNumberFormat="1" applyFont="1" applyFill="1" applyBorder="1" applyAlignment="1">
      <alignment horizontal="right" vertical="center" wrapText="1"/>
      <protection/>
    </xf>
    <xf numFmtId="169" fontId="7" fillId="0" borderId="14" xfId="30" applyNumberFormat="1" applyFont="1" applyFill="1" applyBorder="1" applyAlignment="1">
      <alignment horizontal="right" vertical="center" wrapText="1"/>
      <protection/>
    </xf>
    <xf numFmtId="1" fontId="7" fillId="0" borderId="15" xfId="25" applyNumberFormat="1" applyFont="1" applyFill="1" applyBorder="1" applyAlignment="1">
      <alignment horizontal="center" vertical="center" wrapText="1"/>
      <protection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11" xfId="0" applyNumberFormat="1" applyFont="1" applyBorder="1" applyAlignment="1">
      <alignment horizontal="right" vertical="top" wrapText="1"/>
    </xf>
    <xf numFmtId="169" fontId="7" fillId="0" borderId="16" xfId="30" applyNumberFormat="1" applyFont="1" applyFill="1" applyBorder="1" applyAlignment="1">
      <alignment horizontal="right" vertical="justify" wrapText="1"/>
      <protection/>
    </xf>
    <xf numFmtId="49" fontId="7" fillId="0" borderId="11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7" fontId="12" fillId="0" borderId="0" xfId="0" applyNumberFormat="1" applyFont="1" applyFill="1" applyAlignment="1">
      <alignment wrapText="1"/>
    </xf>
    <xf numFmtId="0" fontId="7" fillId="0" borderId="15" xfId="23" applyFont="1" applyFill="1" applyBorder="1" applyAlignment="1">
      <alignment horizontal="left" vertical="top" wrapText="1"/>
      <protection/>
    </xf>
    <xf numFmtId="2" fontId="7" fillId="0" borderId="15" xfId="23" applyNumberFormat="1" applyFont="1" applyFill="1" applyBorder="1" applyAlignment="1">
      <alignment horizontal="left" vertical="top" wrapText="1"/>
      <protection/>
    </xf>
    <xf numFmtId="0" fontId="7" fillId="0" borderId="15" xfId="25" applyFont="1" applyFill="1" applyBorder="1" applyAlignment="1">
      <alignment horizontal="center" vertical="center" wrapText="1"/>
      <protection/>
    </xf>
    <xf numFmtId="2" fontId="7" fillId="0" borderId="15" xfId="27" applyNumberFormat="1" applyFont="1" applyFill="1" applyBorder="1" applyAlignment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top" wrapText="1"/>
    </xf>
    <xf numFmtId="2" fontId="13" fillId="0" borderId="15" xfId="31" applyNumberFormat="1" applyFont="1" applyFill="1" applyBorder="1" applyAlignment="1">
      <alignment horizontal="right" vertical="center" wrapText="1"/>
      <protection/>
    </xf>
    <xf numFmtId="49" fontId="7" fillId="0" borderId="0" xfId="25" applyNumberFormat="1" applyFont="1" applyFill="1" applyBorder="1" applyAlignment="1">
      <alignment horizontal="left" vertical="center" wrapText="1"/>
      <protection/>
    </xf>
    <xf numFmtId="0" fontId="7" fillId="0" borderId="0" xfId="25" applyFont="1" applyFill="1" applyBorder="1" applyAlignment="1">
      <alignment horizontal="left" vertical="center" wrapText="1"/>
      <protection/>
    </xf>
    <xf numFmtId="177" fontId="7" fillId="0" borderId="0" xfId="27" applyNumberFormat="1" applyFont="1" applyFill="1" applyBorder="1" applyAlignment="1">
      <alignment horizontal="right" vertical="center" wrapText="1"/>
      <protection/>
    </xf>
    <xf numFmtId="2" fontId="7" fillId="0" borderId="0" xfId="27" applyNumberFormat="1" applyFont="1" applyFill="1" applyBorder="1" applyAlignment="1">
      <alignment horizontal="right" vertical="center" wrapText="1"/>
      <protection/>
    </xf>
    <xf numFmtId="0" fontId="7" fillId="0" borderId="0" xfId="27" applyFont="1" applyFill="1" applyBorder="1" applyAlignment="1">
      <alignment horizontal="right" vertical="center" wrapText="1"/>
      <protection/>
    </xf>
    <xf numFmtId="0" fontId="7" fillId="0" borderId="0" xfId="33" applyNumberFormat="1" applyFont="1" applyFill="1" applyAlignment="1">
      <alignment horizontal="left" vertical="center" wrapText="1"/>
      <protection/>
    </xf>
    <xf numFmtId="0" fontId="7" fillId="0" borderId="17" xfId="35" applyFont="1" applyFill="1" applyBorder="1" applyAlignment="1">
      <alignment horizontal="right" vertical="center" wrapText="1"/>
      <protection/>
    </xf>
    <xf numFmtId="177" fontId="7" fillId="0" borderId="17" xfId="35" applyNumberFormat="1" applyFont="1" applyFill="1" applyBorder="1" applyAlignment="1">
      <alignment vertical="center" wrapText="1"/>
      <protection/>
    </xf>
    <xf numFmtId="169" fontId="7" fillId="0" borderId="11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9" fontId="7" fillId="0" borderId="4" xfId="0" applyNumberFormat="1" applyFont="1" applyBorder="1" applyAlignment="1">
      <alignment vertical="top" wrapText="1"/>
    </xf>
    <xf numFmtId="169" fontId="7" fillId="0" borderId="4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69" fontId="7" fillId="0" borderId="1" xfId="0" applyNumberFormat="1" applyFont="1" applyFill="1" applyBorder="1" applyAlignment="1">
      <alignment vertical="top" wrapText="1"/>
    </xf>
    <xf numFmtId="16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8" xfId="0" applyFont="1" applyBorder="1" applyAlignment="1">
      <alignment/>
    </xf>
    <xf numFmtId="0" fontId="15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3" fontId="12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16" fillId="0" borderId="0" xfId="34" applyFont="1" applyFill="1" applyBorder="1" applyAlignment="1">
      <alignment horizontal="center" vertical="center"/>
      <protection/>
    </xf>
    <xf numFmtId="0" fontId="16" fillId="0" borderId="0" xfId="32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4" fillId="0" borderId="0" xfId="30" applyNumberFormat="1" applyFont="1" applyFill="1" applyBorder="1" applyAlignment="1">
      <alignment horizontal="right" vertical="center" wrapText="1"/>
      <protection/>
    </xf>
    <xf numFmtId="49" fontId="7" fillId="0" borderId="0" xfId="0" applyNumberFormat="1" applyFont="1" applyFill="1" applyAlignment="1">
      <alignment horizontal="center"/>
    </xf>
    <xf numFmtId="178" fontId="7" fillId="0" borderId="5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Alignment="1">
      <alignment/>
    </xf>
    <xf numFmtId="0" fontId="10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22" applyFont="1" applyFill="1" applyBorder="1" applyAlignment="1">
      <alignment vertical="top" wrapText="1"/>
      <protection/>
    </xf>
    <xf numFmtId="0" fontId="14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8" fillId="0" borderId="0" xfId="22" applyFont="1" applyFill="1" applyBorder="1" applyAlignment="1">
      <alignment horizontal="center" vertical="top" wrapText="1"/>
      <protection/>
    </xf>
    <xf numFmtId="0" fontId="8" fillId="0" borderId="0" xfId="22" applyFont="1" applyFill="1" applyBorder="1" applyAlignment="1">
      <alignment horizontal="center" vertical="top" wrapText="1"/>
      <protection/>
    </xf>
    <xf numFmtId="0" fontId="14" fillId="0" borderId="0" xfId="23" applyFont="1" applyFill="1" applyBorder="1" applyAlignment="1">
      <alignment vertical="top" wrapText="1"/>
      <protection/>
    </xf>
    <xf numFmtId="0" fontId="16" fillId="0" borderId="0" xfId="23" applyFont="1" applyFill="1" applyBorder="1" applyAlignment="1">
      <alignment vertical="top" wrapText="1"/>
      <protection/>
    </xf>
    <xf numFmtId="0" fontId="18" fillId="0" borderId="0" xfId="23" applyFont="1" applyFill="1" applyBorder="1" applyAlignment="1">
      <alignment vertical="top" wrapText="1"/>
      <protection/>
    </xf>
    <xf numFmtId="0" fontId="8" fillId="0" borderId="0" xfId="23" applyFont="1" applyFill="1" applyBorder="1" applyAlignment="1">
      <alignment vertical="top" wrapText="1"/>
      <protection/>
    </xf>
    <xf numFmtId="0" fontId="16" fillId="0" borderId="0" xfId="24" applyFont="1" applyFill="1" applyBorder="1" applyAlignment="1">
      <alignment horizontal="left" vertical="top" wrapText="1"/>
      <protection/>
    </xf>
    <xf numFmtId="181" fontId="18" fillId="0" borderId="0" xfId="24" applyNumberFormat="1" applyFont="1" applyFill="1" applyBorder="1" applyAlignment="1">
      <alignment wrapText="1"/>
      <protection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14" fontId="21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/>
    </xf>
    <xf numFmtId="4" fontId="16" fillId="2" borderId="15" xfId="30" applyNumberFormat="1" applyFont="1" applyBorder="1" applyAlignment="1">
      <alignment horizontal="right" vertical="center" wrapText="1"/>
      <protection/>
    </xf>
    <xf numFmtId="169" fontId="16" fillId="2" borderId="15" xfId="30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32" applyFont="1" applyFill="1" applyAlignment="1">
      <alignment vertical="center" wrapText="1"/>
      <protection/>
    </xf>
    <xf numFmtId="0" fontId="16" fillId="0" borderId="0" xfId="36" applyFont="1" applyFill="1" applyAlignment="1">
      <alignment wrapText="1"/>
      <protection/>
    </xf>
    <xf numFmtId="0" fontId="8" fillId="0" borderId="0" xfId="36" applyFont="1" applyFill="1" applyAlignment="1">
      <alignment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6" fillId="0" borderId="0" xfId="36" applyFont="1" applyFill="1" applyAlignment="1">
      <alignment horizontal="left" wrapText="1"/>
      <protection/>
    </xf>
    <xf numFmtId="0" fontId="8" fillId="0" borderId="0" xfId="36" applyFont="1" applyFill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9" fillId="0" borderId="0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Alignment="1">
      <alignment vertical="top" wrapText="1"/>
      <protection/>
    </xf>
    <xf numFmtId="43" fontId="7" fillId="0" borderId="0" xfId="15" applyFont="1" applyFill="1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69" fontId="7" fillId="0" borderId="5" xfId="30" applyNumberFormat="1" applyFont="1" applyFill="1" applyBorder="1" applyAlignment="1">
      <alignment horizontal="right" vertical="justify" wrapText="1"/>
      <protection/>
    </xf>
    <xf numFmtId="0" fontId="7" fillId="0" borderId="10" xfId="0" applyFont="1" applyFill="1" applyBorder="1" applyAlignment="1">
      <alignment horizontal="center" vertical="top" wrapText="1"/>
    </xf>
    <xf numFmtId="169" fontId="7" fillId="0" borderId="1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169" fontId="7" fillId="0" borderId="1" xfId="30" applyNumberFormat="1" applyFont="1" applyFill="1" applyBorder="1" applyAlignment="1">
      <alignment horizontal="right" vertical="justify" wrapText="1"/>
      <protection/>
    </xf>
    <xf numFmtId="0" fontId="7" fillId="0" borderId="1" xfId="0" applyFont="1" applyFill="1" applyBorder="1" applyAlignment="1">
      <alignment vertical="top" wrapText="1"/>
    </xf>
    <xf numFmtId="14" fontId="7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3" fontId="12" fillId="0" borderId="0" xfId="0" applyNumberFormat="1" applyFont="1" applyBorder="1" applyAlignment="1">
      <alignment horizontal="right" vertical="top" wrapText="1"/>
    </xf>
    <xf numFmtId="0" fontId="7" fillId="0" borderId="0" xfId="36" applyFont="1" applyFill="1" applyAlignment="1">
      <alignment horizontal="left" wrapText="1"/>
      <protection/>
    </xf>
    <xf numFmtId="0" fontId="7" fillId="0" borderId="15" xfId="27" applyFont="1" applyFill="1" applyBorder="1" applyAlignment="1">
      <alignment horizontal="right" vertical="center" wrapText="1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9" fontId="7" fillId="0" borderId="1" xfId="30" applyNumberFormat="1" applyFont="1" applyFill="1" applyBorder="1" applyAlignment="1">
      <alignment horizontal="right" vertical="justify" wrapText="1"/>
      <protection/>
    </xf>
    <xf numFmtId="169" fontId="7" fillId="0" borderId="3" xfId="30" applyNumberFormat="1" applyFont="1" applyFill="1" applyBorder="1" applyAlignment="1">
      <alignment horizontal="right" vertical="justify" wrapText="1"/>
      <protection/>
    </xf>
    <xf numFmtId="0" fontId="7" fillId="0" borderId="3" xfId="0" applyFont="1" applyBorder="1" applyAlignment="1">
      <alignment vertical="top" wrapText="1"/>
    </xf>
    <xf numFmtId="10" fontId="7" fillId="0" borderId="15" xfId="27" applyNumberFormat="1" applyFont="1" applyFill="1" applyBorder="1" applyAlignment="1">
      <alignment horizontal="right" vertical="center" wrapText="1"/>
      <protection/>
    </xf>
    <xf numFmtId="10" fontId="13" fillId="0" borderId="15" xfId="31" applyNumberFormat="1" applyFont="1" applyFill="1" applyBorder="1" applyAlignment="1">
      <alignment horizontal="right" vertical="center" wrapText="1"/>
      <protection/>
    </xf>
    <xf numFmtId="10" fontId="13" fillId="0" borderId="15" xfId="31" applyNumberFormat="1" applyFont="1" applyFill="1" applyBorder="1" applyAlignment="1">
      <alignment horizontal="right" wrapText="1"/>
      <protection/>
    </xf>
    <xf numFmtId="10" fontId="16" fillId="0" borderId="15" xfId="0" applyNumberFormat="1" applyFont="1" applyBorder="1" applyAlignment="1">
      <alignment horizontal="righ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22" xfId="30" applyNumberFormat="1" applyFont="1" applyFill="1" applyBorder="1" applyAlignment="1">
      <alignment horizontal="right" vertical="justify" wrapText="1"/>
      <protection/>
    </xf>
    <xf numFmtId="169" fontId="7" fillId="0" borderId="6" xfId="30" applyNumberFormat="1" applyFont="1" applyFill="1" applyBorder="1" applyAlignment="1">
      <alignment horizontal="right" vertical="justify" wrapText="1"/>
      <protection/>
    </xf>
    <xf numFmtId="0" fontId="7" fillId="0" borderId="1" xfId="0" applyFont="1" applyBorder="1" applyAlignment="1">
      <alignment horizontal="center" vertical="top" wrapText="1"/>
    </xf>
    <xf numFmtId="49" fontId="7" fillId="0" borderId="15" xfId="25" applyNumberFormat="1" applyFont="1" applyFill="1" applyBorder="1" applyAlignment="1">
      <alignment horizontal="left" vertical="center" wrapText="1"/>
      <protection/>
    </xf>
    <xf numFmtId="177" fontId="7" fillId="0" borderId="15" xfId="27" applyNumberFormat="1" applyFont="1" applyFill="1" applyBorder="1" applyAlignment="1">
      <alignment vertical="center" wrapText="1"/>
      <protection/>
    </xf>
    <xf numFmtId="177" fontId="7" fillId="0" borderId="15" xfId="27" applyNumberFormat="1" applyFont="1" applyFill="1" applyBorder="1" applyAlignment="1">
      <alignment horizontal="right" vertical="center" wrapText="1"/>
      <protection/>
    </xf>
    <xf numFmtId="0" fontId="13" fillId="0" borderId="16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177" fontId="7" fillId="0" borderId="16" xfId="0" applyNumberFormat="1" applyFont="1" applyFill="1" applyBorder="1" applyAlignment="1">
      <alignment horizontal="right" vertical="top" wrapText="1"/>
    </xf>
    <xf numFmtId="177" fontId="7" fillId="0" borderId="23" xfId="0" applyNumberFormat="1" applyFont="1" applyFill="1" applyBorder="1" applyAlignment="1">
      <alignment horizontal="right" vertical="top" wrapText="1"/>
    </xf>
    <xf numFmtId="0" fontId="13" fillId="0" borderId="16" xfId="31" applyFont="1" applyFill="1" applyBorder="1" applyAlignment="1">
      <alignment horizontal="center" vertical="center" wrapText="1"/>
      <protection/>
    </xf>
    <xf numFmtId="0" fontId="13" fillId="0" borderId="23" xfId="31" applyFont="1" applyFill="1" applyBorder="1" applyAlignment="1">
      <alignment horizontal="center" vertical="center" wrapText="1"/>
      <protection/>
    </xf>
    <xf numFmtId="177" fontId="7" fillId="0" borderId="16" xfId="27" applyNumberFormat="1" applyFont="1" applyFill="1" applyBorder="1" applyAlignment="1">
      <alignment vertical="center" wrapText="1"/>
      <protection/>
    </xf>
    <xf numFmtId="177" fontId="7" fillId="0" borderId="23" xfId="27" applyNumberFormat="1" applyFont="1" applyFill="1" applyBorder="1" applyAlignment="1">
      <alignment vertical="center" wrapText="1"/>
      <protection/>
    </xf>
    <xf numFmtId="0" fontId="13" fillId="0" borderId="15" xfId="31" applyFont="1" applyFill="1" applyBorder="1" applyAlignment="1">
      <alignment horizontal="right" vertical="center" wrapText="1"/>
      <protection/>
    </xf>
    <xf numFmtId="177" fontId="7" fillId="0" borderId="16" xfId="0" applyNumberFormat="1" applyFont="1" applyFill="1" applyBorder="1" applyAlignment="1">
      <alignment vertical="top" wrapText="1"/>
    </xf>
    <xf numFmtId="177" fontId="7" fillId="0" borderId="23" xfId="0" applyNumberFormat="1" applyFont="1" applyFill="1" applyBorder="1" applyAlignment="1">
      <alignment vertical="top" wrapText="1"/>
    </xf>
    <xf numFmtId="177" fontId="7" fillId="0" borderId="16" xfId="27" applyNumberFormat="1" applyFont="1" applyFill="1" applyBorder="1" applyAlignment="1">
      <alignment horizontal="right" vertical="center" wrapText="1"/>
      <protection/>
    </xf>
    <xf numFmtId="177" fontId="7" fillId="0" borderId="23" xfId="27" applyNumberFormat="1" applyFont="1" applyFill="1" applyBorder="1" applyAlignment="1">
      <alignment horizontal="right" vertical="center" wrapText="1"/>
      <protection/>
    </xf>
    <xf numFmtId="49" fontId="7" fillId="0" borderId="15" xfId="25" applyNumberFormat="1" applyFont="1" applyFill="1" applyBorder="1" applyAlignment="1">
      <alignment horizontal="center" vertical="center" wrapText="1"/>
      <protection/>
    </xf>
    <xf numFmtId="1" fontId="7" fillId="0" borderId="15" xfId="25" applyNumberFormat="1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center" vertical="top" wrapText="1"/>
      <protection/>
    </xf>
    <xf numFmtId="49" fontId="7" fillId="0" borderId="15" xfId="23" applyNumberFormat="1" applyFont="1" applyFill="1" applyBorder="1" applyAlignment="1">
      <alignment horizontal="left" vertical="top" wrapText="1"/>
      <protection/>
    </xf>
    <xf numFmtId="177" fontId="7" fillId="0" borderId="15" xfId="23" applyNumberFormat="1" applyFont="1" applyFill="1" applyBorder="1" applyAlignment="1">
      <alignment horizontal="left" vertical="top" wrapText="1"/>
      <protection/>
    </xf>
    <xf numFmtId="0" fontId="7" fillId="0" borderId="15" xfId="23" applyFont="1" applyFill="1" applyBorder="1" applyAlignment="1">
      <alignment horizontal="left" vertical="top" wrapText="1"/>
      <protection/>
    </xf>
    <xf numFmtId="49" fontId="13" fillId="0" borderId="15" xfId="29" applyNumberFormat="1" applyFont="1" applyFill="1" applyBorder="1" applyAlignment="1">
      <alignment horizontal="left" vertical="center" wrapText="1"/>
      <protection/>
    </xf>
    <xf numFmtId="177" fontId="7" fillId="0" borderId="16" xfId="0" applyNumberFormat="1" applyFont="1" applyFill="1" applyBorder="1" applyAlignment="1">
      <alignment horizontal="right" wrapText="1"/>
    </xf>
    <xf numFmtId="0" fontId="0" fillId="0" borderId="23" xfId="0" applyBorder="1" applyAlignment="1">
      <alignment horizontal="right"/>
    </xf>
    <xf numFmtId="49" fontId="13" fillId="0" borderId="16" xfId="25" applyNumberFormat="1" applyFont="1" applyFill="1" applyBorder="1" applyAlignment="1">
      <alignment horizontal="left" vertical="center" wrapText="1"/>
      <protection/>
    </xf>
    <xf numFmtId="49" fontId="13" fillId="0" borderId="23" xfId="25" applyNumberFormat="1" applyFont="1" applyFill="1" applyBorder="1" applyAlignment="1">
      <alignment horizontal="left" vertical="center" wrapText="1"/>
      <protection/>
    </xf>
    <xf numFmtId="0" fontId="13" fillId="0" borderId="16" xfId="31" applyFont="1" applyFill="1" applyBorder="1" applyAlignment="1">
      <alignment horizontal="right" vertical="center" wrapText="1"/>
      <protection/>
    </xf>
    <xf numFmtId="0" fontId="13" fillId="0" borderId="23" xfId="31" applyFont="1" applyFill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22" applyFont="1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horizontal="center" vertical="center" wrapText="1"/>
      <protection/>
    </xf>
    <xf numFmtId="180" fontId="20" fillId="0" borderId="0" xfId="24" applyNumberFormat="1" applyFont="1" applyFill="1" applyBorder="1" applyAlignment="1">
      <alignment horizontal="left"/>
      <protection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1"/>
    </xf>
    <xf numFmtId="0" fontId="16" fillId="0" borderId="17" xfId="34" applyFont="1" applyFill="1" applyBorder="1" applyAlignment="1">
      <alignment horizontal="center" vertical="center"/>
      <protection/>
    </xf>
    <xf numFmtId="169" fontId="7" fillId="0" borderId="15" xfId="27" applyNumberFormat="1" applyFont="1" applyFill="1" applyBorder="1" applyAlignment="1">
      <alignment vertical="center" wrapText="1"/>
      <protection/>
    </xf>
    <xf numFmtId="169" fontId="7" fillId="0" borderId="4" xfId="15" applyNumberFormat="1" applyFont="1" applyFill="1" applyBorder="1" applyAlignment="1">
      <alignment horizontal="right" vertical="top" wrapText="1"/>
    </xf>
    <xf numFmtId="169" fontId="7" fillId="0" borderId="2" xfId="15" applyNumberFormat="1" applyFont="1" applyFill="1" applyBorder="1" applyAlignment="1">
      <alignment vertical="top" wrapText="1"/>
    </xf>
    <xf numFmtId="169" fontId="7" fillId="0" borderId="5" xfId="15" applyNumberFormat="1" applyFont="1" applyFill="1" applyBorder="1" applyAlignment="1">
      <alignment horizontal="right" vertical="top" wrapText="1"/>
    </xf>
    <xf numFmtId="169" fontId="7" fillId="0" borderId="2" xfId="15" applyNumberFormat="1" applyFont="1" applyFill="1" applyBorder="1" applyAlignment="1">
      <alignment horizontal="right" vertical="top" wrapText="1"/>
    </xf>
    <xf numFmtId="169" fontId="7" fillId="0" borderId="5" xfId="15" applyNumberFormat="1" applyFont="1" applyFill="1" applyBorder="1" applyAlignment="1">
      <alignment vertical="top" wrapText="1"/>
    </xf>
    <xf numFmtId="169" fontId="7" fillId="0" borderId="16" xfId="0" applyNumberFormat="1" applyFont="1" applyFill="1" applyBorder="1" applyAlignment="1">
      <alignment/>
    </xf>
    <xf numFmtId="169" fontId="7" fillId="0" borderId="9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/>
    </xf>
    <xf numFmtId="169" fontId="7" fillId="0" borderId="4" xfId="15" applyNumberFormat="1" applyFont="1" applyFill="1" applyBorder="1" applyAlignment="1">
      <alignment vertical="top" wrapText="1"/>
    </xf>
    <xf numFmtId="169" fontId="7" fillId="0" borderId="5" xfId="0" applyNumberFormat="1" applyFont="1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0" xfId="22"/>
    <cellStyle name="S1" xfId="23"/>
    <cellStyle name="S2" xfId="24"/>
    <cellStyle name="S2_Справка о стоимости активов" xfId="25"/>
    <cellStyle name="S3" xfId="26"/>
    <cellStyle name="S3_Справка о стоимости активов" xfId="27"/>
    <cellStyle name="S4" xfId="28"/>
    <cellStyle name="S4_Справка о стоимости активов" xfId="29"/>
    <cellStyle name="S5" xfId="30"/>
    <cellStyle name="S5_Справка о стоимости активов" xfId="31"/>
    <cellStyle name="S6" xfId="32"/>
    <cellStyle name="S6_Справка о стоимости активов" xfId="33"/>
    <cellStyle name="S7" xfId="34"/>
    <cellStyle name="S7_Справка о стоимости активов" xfId="35"/>
    <cellStyle name="S8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8"/>
  <sheetViews>
    <sheetView workbookViewId="0" topLeftCell="A50">
      <selection activeCell="F14" sqref="F14"/>
    </sheetView>
  </sheetViews>
  <sheetFormatPr defaultColWidth="9.140625" defaultRowHeight="12.75"/>
  <cols>
    <col min="1" max="1" width="0.42578125" style="6" customWidth="1"/>
    <col min="2" max="2" width="56.140625" style="6" customWidth="1"/>
    <col min="3" max="3" width="6.28125" style="6" customWidth="1"/>
    <col min="4" max="4" width="17.28125" style="6" customWidth="1"/>
    <col min="5" max="5" width="17.57421875" style="6" customWidth="1"/>
    <col min="6" max="6" width="17.421875" style="29" customWidth="1"/>
    <col min="7" max="7" width="15.7109375" style="29" customWidth="1"/>
    <col min="8" max="8" width="4.8515625" style="6" customWidth="1"/>
    <col min="9" max="16384" width="9.140625" style="6" customWidth="1"/>
  </cols>
  <sheetData>
    <row r="2" ht="12">
      <c r="C2" s="96" t="s">
        <v>172</v>
      </c>
    </row>
    <row r="3" ht="12">
      <c r="C3" s="96" t="s">
        <v>173</v>
      </c>
    </row>
    <row r="4" ht="12">
      <c r="C4" s="96"/>
    </row>
    <row r="5" ht="12">
      <c r="C5" s="167" t="s">
        <v>181</v>
      </c>
    </row>
    <row r="6" ht="12">
      <c r="C6" s="130" t="s">
        <v>234</v>
      </c>
    </row>
    <row r="7" ht="12">
      <c r="C7" s="168" t="s">
        <v>182</v>
      </c>
    </row>
    <row r="8" ht="12">
      <c r="C8" s="130" t="s">
        <v>235</v>
      </c>
    </row>
    <row r="9" ht="12">
      <c r="C9" s="130" t="s">
        <v>236</v>
      </c>
    </row>
    <row r="10" spans="2:7" ht="12.75" thickBot="1">
      <c r="B10" s="186" t="s">
        <v>296</v>
      </c>
      <c r="C10" s="186"/>
      <c r="D10" s="186"/>
      <c r="E10" s="186" t="s">
        <v>178</v>
      </c>
      <c r="F10" s="186"/>
      <c r="G10" s="186"/>
    </row>
    <row r="11" spans="2:7" ht="12">
      <c r="B11" s="203" t="s">
        <v>0</v>
      </c>
      <c r="C11" s="9" t="s">
        <v>1</v>
      </c>
      <c r="D11" s="184" t="s">
        <v>285</v>
      </c>
      <c r="E11" s="184" t="s">
        <v>306</v>
      </c>
      <c r="F11" s="95"/>
      <c r="G11" s="95"/>
    </row>
    <row r="12" spans="2:7" ht="36.75" thickBot="1">
      <c r="B12" s="204"/>
      <c r="C12" s="31" t="s">
        <v>2</v>
      </c>
      <c r="D12" s="185" t="s">
        <v>170</v>
      </c>
      <c r="E12" s="185" t="s">
        <v>170</v>
      </c>
      <c r="F12" s="6"/>
      <c r="G12" s="6"/>
    </row>
    <row r="13" spans="2:7" ht="12.75" thickBot="1">
      <c r="B13" s="14">
        <v>1</v>
      </c>
      <c r="C13" s="20">
        <v>2</v>
      </c>
      <c r="D13" s="175">
        <v>5</v>
      </c>
      <c r="E13" s="175">
        <v>6</v>
      </c>
      <c r="F13" s="6"/>
      <c r="G13" s="6"/>
    </row>
    <row r="14" spans="2:7" ht="14.25" customHeight="1">
      <c r="B14" s="30" t="s">
        <v>171</v>
      </c>
      <c r="C14" s="12"/>
      <c r="D14" s="32"/>
      <c r="E14" s="33"/>
      <c r="F14" s="6"/>
      <c r="G14" s="6"/>
    </row>
    <row r="15" spans="2:8" ht="13.5" customHeight="1" thickBot="1">
      <c r="B15" s="34" t="s">
        <v>3</v>
      </c>
      <c r="C15" s="35" t="s">
        <v>62</v>
      </c>
      <c r="D15" s="36">
        <v>1495.55118</v>
      </c>
      <c r="E15" s="37">
        <v>4071.09076</v>
      </c>
      <c r="F15" s="6"/>
      <c r="G15" s="6"/>
      <c r="H15" s="128"/>
    </row>
    <row r="16" spans="2:7" ht="12.75" thickBot="1">
      <c r="B16" s="34" t="s">
        <v>4</v>
      </c>
      <c r="C16" s="11"/>
      <c r="D16" s="39"/>
      <c r="E16" s="39"/>
      <c r="F16" s="6"/>
      <c r="G16" s="6"/>
    </row>
    <row r="17" spans="2:7" ht="13.5" customHeight="1" thickBot="1">
      <c r="B17" s="34" t="s">
        <v>5</v>
      </c>
      <c r="C17" s="11" t="s">
        <v>6</v>
      </c>
      <c r="D17" s="40">
        <v>0</v>
      </c>
      <c r="E17" s="40">
        <v>0</v>
      </c>
      <c r="F17" s="6"/>
      <c r="G17" s="6"/>
    </row>
    <row r="18" spans="2:7" ht="13.5" customHeight="1" thickBot="1">
      <c r="B18" s="34" t="s">
        <v>7</v>
      </c>
      <c r="C18" s="11" t="s">
        <v>8</v>
      </c>
      <c r="D18" s="40">
        <v>0</v>
      </c>
      <c r="E18" s="40">
        <v>0</v>
      </c>
      <c r="F18" s="6"/>
      <c r="G18" s="6"/>
    </row>
    <row r="19" spans="2:7" ht="13.5" customHeight="1" thickBot="1">
      <c r="B19" s="34" t="s">
        <v>9</v>
      </c>
      <c r="C19" s="11" t="s">
        <v>10</v>
      </c>
      <c r="D19" s="40">
        <v>0</v>
      </c>
      <c r="E19" s="40">
        <v>0</v>
      </c>
      <c r="F19" s="41"/>
      <c r="G19" s="6"/>
    </row>
    <row r="20" spans="2:7" ht="12.75" thickBot="1">
      <c r="B20" s="34" t="s">
        <v>4</v>
      </c>
      <c r="C20" s="11"/>
      <c r="D20" s="40"/>
      <c r="E20" s="40"/>
      <c r="F20" s="6"/>
      <c r="G20" s="6"/>
    </row>
    <row r="21" spans="2:7" ht="13.5" customHeight="1" thickBot="1">
      <c r="B21" s="34" t="s">
        <v>5</v>
      </c>
      <c r="C21" s="11" t="s">
        <v>11</v>
      </c>
      <c r="D21" s="40">
        <v>0</v>
      </c>
      <c r="E21" s="40">
        <v>0</v>
      </c>
      <c r="F21" s="6"/>
      <c r="G21" s="6"/>
    </row>
    <row r="22" spans="2:7" ht="13.5" customHeight="1" thickBot="1">
      <c r="B22" s="34" t="s">
        <v>7</v>
      </c>
      <c r="C22" s="11" t="s">
        <v>12</v>
      </c>
      <c r="D22" s="40">
        <v>0</v>
      </c>
      <c r="E22" s="40">
        <v>0</v>
      </c>
      <c r="F22" s="6"/>
      <c r="G22" s="6"/>
    </row>
    <row r="23" spans="2:7" ht="24">
      <c r="B23" s="30" t="s">
        <v>299</v>
      </c>
      <c r="C23" s="12" t="s">
        <v>13</v>
      </c>
      <c r="D23" s="183">
        <v>0</v>
      </c>
      <c r="E23" s="183">
        <v>134181.33918</v>
      </c>
      <c r="F23" s="6"/>
      <c r="G23" s="6"/>
    </row>
    <row r="24" spans="2:7" ht="13.5" customHeight="1" thickBot="1">
      <c r="B24" s="34" t="s">
        <v>4</v>
      </c>
      <c r="C24" s="11"/>
      <c r="D24" s="40"/>
      <c r="E24" s="40"/>
      <c r="F24" s="6"/>
      <c r="G24" s="6"/>
    </row>
    <row r="25" spans="2:7" ht="13.5" customHeight="1" thickBot="1">
      <c r="B25" s="34" t="s">
        <v>14</v>
      </c>
      <c r="C25" s="11" t="s">
        <v>15</v>
      </c>
      <c r="D25" s="42">
        <v>0</v>
      </c>
      <c r="E25" s="42">
        <f>E23</f>
        <v>134181.33918</v>
      </c>
      <c r="F25" s="6"/>
      <c r="G25" s="6"/>
    </row>
    <row r="26" spans="2:7" ht="13.5" customHeight="1" thickBot="1">
      <c r="B26" s="34" t="s">
        <v>16</v>
      </c>
      <c r="C26" s="11" t="s">
        <v>17</v>
      </c>
      <c r="D26" s="43">
        <v>0</v>
      </c>
      <c r="E26" s="42">
        <v>0</v>
      </c>
      <c r="F26" s="6"/>
      <c r="G26" s="6"/>
    </row>
    <row r="27" spans="2:7" ht="24">
      <c r="B27" s="30" t="s">
        <v>174</v>
      </c>
      <c r="C27" s="12" t="s">
        <v>18</v>
      </c>
      <c r="D27" s="45">
        <v>86037.61729</v>
      </c>
      <c r="E27" s="45">
        <v>0</v>
      </c>
      <c r="F27" s="6"/>
      <c r="G27" s="6"/>
    </row>
    <row r="28" spans="2:7" ht="13.5" customHeight="1" thickBot="1">
      <c r="B28" s="34" t="s">
        <v>4</v>
      </c>
      <c r="C28" s="11"/>
      <c r="D28" s="40"/>
      <c r="E28" s="40"/>
      <c r="F28" s="6"/>
      <c r="G28" s="6"/>
    </row>
    <row r="29" spans="2:7" ht="13.5" customHeight="1" thickBot="1">
      <c r="B29" s="34" t="s">
        <v>14</v>
      </c>
      <c r="C29" s="11" t="s">
        <v>19</v>
      </c>
      <c r="D29" s="42">
        <f>D27</f>
        <v>86037.61729</v>
      </c>
      <c r="E29" s="42">
        <v>0</v>
      </c>
      <c r="F29" s="6"/>
      <c r="G29" s="6"/>
    </row>
    <row r="30" spans="2:7" ht="12.75" thickBot="1">
      <c r="B30" s="34" t="s">
        <v>16</v>
      </c>
      <c r="C30" s="11" t="s">
        <v>20</v>
      </c>
      <c r="D30" s="40">
        <v>0</v>
      </c>
      <c r="E30" s="40">
        <v>0</v>
      </c>
      <c r="F30" s="6"/>
      <c r="G30" s="6"/>
    </row>
    <row r="31" spans="2:7" ht="13.5" customHeight="1" thickBot="1">
      <c r="B31" s="34" t="s">
        <v>21</v>
      </c>
      <c r="C31" s="11" t="s">
        <v>22</v>
      </c>
      <c r="D31" s="40"/>
      <c r="E31" s="40"/>
      <c r="F31" s="6"/>
      <c r="G31" s="6"/>
    </row>
    <row r="32" spans="2:7" ht="13.5" customHeight="1" thickBot="1">
      <c r="B32" s="34" t="s">
        <v>23</v>
      </c>
      <c r="C32" s="11" t="s">
        <v>24</v>
      </c>
      <c r="D32" s="40">
        <v>0</v>
      </c>
      <c r="E32" s="40">
        <v>0</v>
      </c>
      <c r="F32" s="6"/>
      <c r="G32" s="6"/>
    </row>
    <row r="33" spans="2:7" ht="12.75" customHeight="1">
      <c r="B33" s="30" t="s">
        <v>25</v>
      </c>
      <c r="C33" s="209" t="s">
        <v>26</v>
      </c>
      <c r="D33" s="205">
        <v>3173.86195</v>
      </c>
      <c r="E33" s="205">
        <v>13570.6872</v>
      </c>
      <c r="F33" s="6"/>
      <c r="G33" s="6"/>
    </row>
    <row r="34" spans="2:7" ht="12.75" customHeight="1" thickBot="1">
      <c r="B34" s="34" t="s">
        <v>4</v>
      </c>
      <c r="C34" s="194"/>
      <c r="D34" s="206"/>
      <c r="E34" s="206"/>
      <c r="F34" s="6"/>
      <c r="G34" s="6"/>
    </row>
    <row r="35" spans="2:7" ht="12.75" customHeight="1">
      <c r="B35" s="30" t="s">
        <v>27</v>
      </c>
      <c r="C35" s="209" t="s">
        <v>29</v>
      </c>
      <c r="D35" s="207">
        <v>3150.86195</v>
      </c>
      <c r="E35" s="195">
        <f>E33</f>
        <v>13570.6872</v>
      </c>
      <c r="F35" s="41"/>
      <c r="G35" s="6"/>
    </row>
    <row r="36" spans="2:7" ht="12.75" customHeight="1" thickBot="1">
      <c r="B36" s="34" t="s">
        <v>28</v>
      </c>
      <c r="C36" s="194"/>
      <c r="D36" s="208"/>
      <c r="E36" s="196"/>
      <c r="F36" s="6"/>
      <c r="G36" s="6"/>
    </row>
    <row r="37" spans="2:7" ht="12">
      <c r="B37" s="30" t="s">
        <v>30</v>
      </c>
      <c r="C37" s="209" t="s">
        <v>31</v>
      </c>
      <c r="D37" s="205">
        <v>0</v>
      </c>
      <c r="E37" s="205">
        <v>0</v>
      </c>
      <c r="F37" s="6"/>
      <c r="G37" s="6"/>
    </row>
    <row r="38" spans="2:7" ht="12.75" thickBot="1">
      <c r="B38" s="30" t="s">
        <v>161</v>
      </c>
      <c r="C38" s="193"/>
      <c r="D38" s="206"/>
      <c r="E38" s="206"/>
      <c r="F38" s="6"/>
      <c r="G38" s="6"/>
    </row>
    <row r="39" spans="2:7" ht="12.75" thickBot="1">
      <c r="B39" s="13" t="s">
        <v>32</v>
      </c>
      <c r="C39" s="14" t="s">
        <v>33</v>
      </c>
      <c r="D39" s="47">
        <v>23</v>
      </c>
      <c r="E39" s="174">
        <f>E37</f>
        <v>0</v>
      </c>
      <c r="F39" s="6"/>
      <c r="G39" s="6"/>
    </row>
    <row r="40" spans="2:7" ht="12.75" thickBot="1">
      <c r="B40" s="34" t="s">
        <v>55</v>
      </c>
      <c r="C40" s="11" t="s">
        <v>34</v>
      </c>
      <c r="D40" s="39">
        <v>0</v>
      </c>
      <c r="E40" s="39">
        <v>0</v>
      </c>
      <c r="F40" s="6"/>
      <c r="G40" s="6"/>
    </row>
    <row r="41" spans="2:7" ht="12.75" thickBot="1">
      <c r="B41" s="13" t="s">
        <v>35</v>
      </c>
      <c r="C41" s="14" t="s">
        <v>36</v>
      </c>
      <c r="D41" s="39">
        <v>0</v>
      </c>
      <c r="E41" s="39">
        <v>0</v>
      </c>
      <c r="F41" s="6"/>
      <c r="G41" s="6"/>
    </row>
    <row r="42" spans="2:7" ht="12.75" thickBot="1">
      <c r="B42" s="34" t="s">
        <v>4</v>
      </c>
      <c r="C42" s="10"/>
      <c r="D42" s="37"/>
      <c r="E42" s="37"/>
      <c r="F42" s="6"/>
      <c r="G42" s="6"/>
    </row>
    <row r="43" spans="2:7" ht="12.75" thickBot="1">
      <c r="B43" s="34" t="s">
        <v>37</v>
      </c>
      <c r="C43" s="11" t="s">
        <v>38</v>
      </c>
      <c r="D43" s="40">
        <v>0</v>
      </c>
      <c r="E43" s="40">
        <v>0</v>
      </c>
      <c r="F43" s="6"/>
      <c r="G43" s="6"/>
    </row>
    <row r="44" spans="2:7" ht="12">
      <c r="B44" s="30" t="s">
        <v>298</v>
      </c>
      <c r="C44" s="12" t="s">
        <v>39</v>
      </c>
      <c r="D44" s="45">
        <v>0</v>
      </c>
      <c r="E44" s="45">
        <v>0</v>
      </c>
      <c r="F44" s="6"/>
      <c r="G44" s="6"/>
    </row>
    <row r="45" spans="2:7" ht="12.75" thickBot="1">
      <c r="B45" s="34" t="s">
        <v>40</v>
      </c>
      <c r="C45" s="11" t="s">
        <v>41</v>
      </c>
      <c r="D45" s="40">
        <v>0</v>
      </c>
      <c r="E45" s="40">
        <v>0</v>
      </c>
      <c r="F45" s="6"/>
      <c r="G45" s="6"/>
    </row>
    <row r="46" spans="2:7" ht="12.75" thickBot="1">
      <c r="B46" s="48" t="s">
        <v>56</v>
      </c>
      <c r="C46" s="12" t="s">
        <v>42</v>
      </c>
      <c r="D46" s="45">
        <v>0</v>
      </c>
      <c r="E46" s="45">
        <v>0</v>
      </c>
      <c r="F46" s="6"/>
      <c r="G46" s="6"/>
    </row>
    <row r="47" spans="2:7" ht="12">
      <c r="B47" s="203" t="s">
        <v>57</v>
      </c>
      <c r="C47" s="209" t="s">
        <v>43</v>
      </c>
      <c r="D47" s="205">
        <v>0</v>
      </c>
      <c r="E47" s="205">
        <v>0</v>
      </c>
      <c r="F47" s="6"/>
      <c r="G47" s="6"/>
    </row>
    <row r="48" spans="2:7" ht="2.25" customHeight="1" thickBot="1">
      <c r="B48" s="197"/>
      <c r="C48" s="194"/>
      <c r="D48" s="206"/>
      <c r="E48" s="206"/>
      <c r="F48" s="6"/>
      <c r="G48" s="6"/>
    </row>
    <row r="49" spans="2:7" ht="12" customHeight="1">
      <c r="B49" s="30" t="s">
        <v>175</v>
      </c>
      <c r="C49" s="209" t="s">
        <v>44</v>
      </c>
      <c r="D49" s="205">
        <v>0</v>
      </c>
      <c r="E49" s="205">
        <v>0</v>
      </c>
      <c r="F49" s="6"/>
      <c r="G49" s="6"/>
    </row>
    <row r="50" spans="2:7" ht="12.75" customHeight="1" thickBot="1">
      <c r="B50" s="34" t="s">
        <v>4</v>
      </c>
      <c r="C50" s="194"/>
      <c r="D50" s="206"/>
      <c r="E50" s="206"/>
      <c r="F50" s="6"/>
      <c r="G50" s="6"/>
    </row>
    <row r="51" spans="2:7" ht="24.75" thickBot="1">
      <c r="B51" s="49" t="s">
        <v>58</v>
      </c>
      <c r="C51" s="14" t="s">
        <v>45</v>
      </c>
      <c r="D51" s="39">
        <v>0</v>
      </c>
      <c r="E51" s="39">
        <v>0</v>
      </c>
      <c r="F51" s="6"/>
      <c r="G51" s="6"/>
    </row>
    <row r="52" spans="2:7" ht="12.75" thickBot="1">
      <c r="B52" s="49" t="s">
        <v>59</v>
      </c>
      <c r="C52" s="14" t="s">
        <v>46</v>
      </c>
      <c r="D52" s="39">
        <v>0</v>
      </c>
      <c r="E52" s="39">
        <v>0</v>
      </c>
      <c r="F52" s="6"/>
      <c r="G52" s="6"/>
    </row>
    <row r="53" spans="2:7" ht="13.5" customHeight="1" thickBot="1">
      <c r="B53" s="15" t="s">
        <v>47</v>
      </c>
      <c r="C53" s="14" t="s">
        <v>48</v>
      </c>
      <c r="D53" s="39">
        <v>0</v>
      </c>
      <c r="E53" s="39">
        <v>0</v>
      </c>
      <c r="F53" s="6"/>
      <c r="G53" s="6"/>
    </row>
    <row r="54" spans="2:7" ht="13.5" customHeight="1" thickBot="1">
      <c r="B54" s="34" t="s">
        <v>49</v>
      </c>
      <c r="C54" s="11" t="s">
        <v>50</v>
      </c>
      <c r="D54" s="40">
        <v>0</v>
      </c>
      <c r="E54" s="40">
        <v>0</v>
      </c>
      <c r="F54" s="6"/>
      <c r="G54" s="6"/>
    </row>
    <row r="55" spans="2:7" ht="24.75" customHeight="1" thickBot="1">
      <c r="B55" s="30" t="s">
        <v>60</v>
      </c>
      <c r="C55" s="12">
        <v>100</v>
      </c>
      <c r="D55" s="45">
        <f>D15+D27+D33</f>
        <v>90707.03042</v>
      </c>
      <c r="E55" s="45">
        <v>151823.11714</v>
      </c>
      <c r="F55" s="6"/>
      <c r="G55" s="6"/>
    </row>
    <row r="56" spans="2:7" ht="24.75" thickBot="1">
      <c r="B56" s="50" t="s">
        <v>61</v>
      </c>
      <c r="C56" s="12"/>
      <c r="D56" s="45"/>
      <c r="E56" s="45"/>
      <c r="F56" s="6"/>
      <c r="G56" s="6"/>
    </row>
    <row r="57" spans="2:7" ht="12.75" thickBot="1">
      <c r="B57" s="34" t="s">
        <v>51</v>
      </c>
      <c r="C57" s="14">
        <v>110</v>
      </c>
      <c r="D57" s="51">
        <v>636.00773</v>
      </c>
      <c r="E57" s="51">
        <v>1038.14526</v>
      </c>
      <c r="F57" s="5"/>
      <c r="G57" s="6"/>
    </row>
    <row r="58" spans="2:7" ht="12.75" thickBot="1">
      <c r="B58" s="34" t="s">
        <v>52</v>
      </c>
      <c r="C58" s="11">
        <v>120</v>
      </c>
      <c r="D58" s="39">
        <v>0</v>
      </c>
      <c r="E58" s="39">
        <v>386.06111</v>
      </c>
      <c r="F58" s="6"/>
      <c r="G58" s="6"/>
    </row>
    <row r="59" spans="2:7" ht="12.75" thickBot="1">
      <c r="B59" s="52" t="s">
        <v>53</v>
      </c>
      <c r="C59" s="11">
        <v>130</v>
      </c>
      <c r="D59" s="127">
        <v>31091.02859</v>
      </c>
      <c r="E59" s="127" t="s">
        <v>307</v>
      </c>
      <c r="F59" s="6"/>
      <c r="G59" s="6"/>
    </row>
    <row r="60" spans="2:7" ht="13.5" customHeight="1" thickBot="1">
      <c r="B60" s="34" t="s">
        <v>54</v>
      </c>
      <c r="C60" s="11">
        <v>140</v>
      </c>
      <c r="D60" s="40">
        <v>24727.03632</v>
      </c>
      <c r="E60" s="40">
        <v>777412.93935</v>
      </c>
      <c r="F60" s="6"/>
      <c r="G60" s="6"/>
    </row>
    <row r="61" ht="30.75" customHeight="1">
      <c r="E61" s="16"/>
    </row>
    <row r="62" ht="12">
      <c r="B62" s="6" t="s">
        <v>289</v>
      </c>
    </row>
    <row r="63" ht="12">
      <c r="D63" s="16" t="s">
        <v>192</v>
      </c>
    </row>
    <row r="64" spans="2:7" ht="12">
      <c r="B64" s="6" t="s">
        <v>286</v>
      </c>
      <c r="F64" s="53"/>
      <c r="G64" s="54"/>
    </row>
    <row r="65" spans="2:7" ht="12">
      <c r="B65" s="6" t="s">
        <v>64</v>
      </c>
      <c r="F65" s="55"/>
      <c r="G65" s="54"/>
    </row>
    <row r="66" spans="2:7" ht="12">
      <c r="B66" s="6" t="s">
        <v>297</v>
      </c>
      <c r="F66" s="53"/>
      <c r="G66" s="53"/>
    </row>
    <row r="67" spans="4:7" ht="12">
      <c r="D67" s="16" t="s">
        <v>288</v>
      </c>
      <c r="F67" s="53"/>
      <c r="G67" s="53"/>
    </row>
    <row r="68" ht="12">
      <c r="B68" s="6" t="s">
        <v>287</v>
      </c>
    </row>
  </sheetData>
  <mergeCells count="17">
    <mergeCell ref="B47:B48"/>
    <mergeCell ref="C47:C48"/>
    <mergeCell ref="E47:E48"/>
    <mergeCell ref="C49:C50"/>
    <mergeCell ref="E49:E50"/>
    <mergeCell ref="D47:D48"/>
    <mergeCell ref="D49:D50"/>
    <mergeCell ref="E37:E38"/>
    <mergeCell ref="C33:C34"/>
    <mergeCell ref="E33:E34"/>
    <mergeCell ref="C35:C36"/>
    <mergeCell ref="E35:E36"/>
    <mergeCell ref="B11:B12"/>
    <mergeCell ref="D37:D38"/>
    <mergeCell ref="D33:D34"/>
    <mergeCell ref="D35:D36"/>
    <mergeCell ref="C37:C38"/>
  </mergeCells>
  <printOptions/>
  <pageMargins left="0.5905511811023623" right="0.2362204724409449" top="0.1968503937007874" bottom="0.1968503937007874" header="0.2362204724409449" footer="0.1968503937007874"/>
  <pageSetup horizontalDpi="600" verticalDpi="600" orientation="portrait" paperSize="9" scale="88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5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2.140625" style="6" customWidth="1"/>
    <col min="2" max="2" width="55.7109375" style="6" customWidth="1"/>
    <col min="3" max="3" width="8.421875" style="6" customWidth="1"/>
    <col min="4" max="4" width="16.57421875" style="24" customWidth="1"/>
    <col min="5" max="5" width="16.7109375" style="6" customWidth="1"/>
  </cols>
  <sheetData>
    <row r="1" ht="12.75">
      <c r="C1" s="7" t="s">
        <v>176</v>
      </c>
    </row>
    <row r="2" ht="12.75">
      <c r="C2" s="7" t="s">
        <v>177</v>
      </c>
    </row>
    <row r="3" ht="12.75">
      <c r="C3" s="7"/>
    </row>
    <row r="4" ht="13.5" customHeight="1">
      <c r="C4" s="167" t="s">
        <v>181</v>
      </c>
    </row>
    <row r="5" ht="13.5" customHeight="1">
      <c r="C5" s="130" t="s">
        <v>234</v>
      </c>
    </row>
    <row r="6" ht="12.75">
      <c r="C6" s="168" t="s">
        <v>182</v>
      </c>
    </row>
    <row r="7" ht="12.75">
      <c r="C7" s="130" t="s">
        <v>235</v>
      </c>
    </row>
    <row r="8" ht="12.75">
      <c r="C8" s="130" t="s">
        <v>236</v>
      </c>
    </row>
    <row r="9" spans="3:5" ht="13.5" thickBot="1">
      <c r="C9" s="130"/>
      <c r="E9" s="16" t="s">
        <v>178</v>
      </c>
    </row>
    <row r="10" spans="2:5" ht="24.75" thickBot="1">
      <c r="B10" s="8" t="s">
        <v>66</v>
      </c>
      <c r="C10" s="9" t="s">
        <v>180</v>
      </c>
      <c r="D10" s="25" t="s">
        <v>300</v>
      </c>
      <c r="E10" s="25" t="s">
        <v>321</v>
      </c>
    </row>
    <row r="11" spans="2:5" ht="13.5" thickBot="1">
      <c r="B11" s="14">
        <v>1</v>
      </c>
      <c r="C11" s="12">
        <v>2</v>
      </c>
      <c r="D11" s="26">
        <v>3</v>
      </c>
      <c r="E11" s="14">
        <v>4</v>
      </c>
    </row>
    <row r="12" spans="2:5" ht="13.5" thickBot="1">
      <c r="B12" s="15" t="s">
        <v>67</v>
      </c>
      <c r="C12" s="14">
        <v>10</v>
      </c>
      <c r="D12" s="257">
        <f>65654389.34/1000</f>
        <v>65654.38934000001</v>
      </c>
      <c r="E12" s="257">
        <f>1868980.9/1000</f>
        <v>1868.9809</v>
      </c>
    </row>
    <row r="13" spans="2:5" ht="13.5" thickBot="1">
      <c r="B13" s="15" t="s">
        <v>68</v>
      </c>
      <c r="C13" s="14">
        <v>20</v>
      </c>
      <c r="D13" s="257">
        <f>62636659.366/1000</f>
        <v>62636.659366</v>
      </c>
      <c r="E13" s="257">
        <f>1497769.4/1000</f>
        <v>1497.7694</v>
      </c>
    </row>
    <row r="14" spans="2:5" ht="13.5" thickBot="1">
      <c r="B14" s="18" t="s">
        <v>69</v>
      </c>
      <c r="C14" s="14">
        <v>30</v>
      </c>
      <c r="D14" s="257">
        <f>D12-D13</f>
        <v>3017.729974000009</v>
      </c>
      <c r="E14" s="257">
        <f>371211.5/1000</f>
        <v>371.2115</v>
      </c>
    </row>
    <row r="15" spans="2:5" ht="24.75" thickBot="1">
      <c r="B15" s="13" t="s">
        <v>95</v>
      </c>
      <c r="C15" s="14">
        <v>40</v>
      </c>
      <c r="D15" s="258">
        <v>0</v>
      </c>
      <c r="E15" s="257">
        <v>0</v>
      </c>
    </row>
    <row r="16" spans="2:5" ht="24.75" thickBot="1">
      <c r="B16" s="15" t="s">
        <v>94</v>
      </c>
      <c r="C16" s="14">
        <v>50</v>
      </c>
      <c r="D16" s="258">
        <v>0</v>
      </c>
      <c r="E16" s="257">
        <v>0</v>
      </c>
    </row>
    <row r="17" spans="2:5" ht="24.75" thickBot="1">
      <c r="B17" s="15" t="s">
        <v>96</v>
      </c>
      <c r="C17" s="14">
        <v>60</v>
      </c>
      <c r="D17" s="258">
        <v>0</v>
      </c>
      <c r="E17" s="257">
        <v>0</v>
      </c>
    </row>
    <row r="18" spans="2:5" ht="13.5" thickBot="1">
      <c r="B18" s="15" t="s">
        <v>70</v>
      </c>
      <c r="C18" s="14">
        <v>70</v>
      </c>
      <c r="D18" s="258">
        <v>0</v>
      </c>
      <c r="E18" s="257">
        <v>0</v>
      </c>
    </row>
    <row r="19" spans="2:5" ht="13.5" thickBot="1">
      <c r="B19" s="15" t="s">
        <v>71</v>
      </c>
      <c r="C19" s="14">
        <v>80</v>
      </c>
      <c r="D19" s="258">
        <v>0</v>
      </c>
      <c r="E19" s="257">
        <v>0</v>
      </c>
    </row>
    <row r="20" spans="2:5" ht="13.5" thickBot="1">
      <c r="B20" s="13" t="s">
        <v>97</v>
      </c>
      <c r="C20" s="14">
        <v>90</v>
      </c>
      <c r="D20" s="258">
        <v>0</v>
      </c>
      <c r="E20" s="257">
        <v>0</v>
      </c>
    </row>
    <row r="21" spans="2:5" ht="13.5" thickBot="1">
      <c r="B21" s="13" t="s">
        <v>98</v>
      </c>
      <c r="C21" s="14">
        <v>100</v>
      </c>
      <c r="D21" s="259">
        <v>0</v>
      </c>
      <c r="E21" s="257">
        <f>39698/1000</f>
        <v>39.698</v>
      </c>
    </row>
    <row r="22" spans="2:5" ht="13.5" thickBot="1">
      <c r="B22" s="13" t="s">
        <v>72</v>
      </c>
      <c r="C22" s="14">
        <v>110</v>
      </c>
      <c r="D22" s="257">
        <f>119699.71/1000</f>
        <v>119.69971000000001</v>
      </c>
      <c r="E22" s="257">
        <f>93312.2/1000</f>
        <v>93.31219999999999</v>
      </c>
    </row>
    <row r="23" spans="2:5" ht="13.5" thickBot="1">
      <c r="B23" s="13" t="s">
        <v>99</v>
      </c>
      <c r="C23" s="14">
        <v>120</v>
      </c>
      <c r="D23" s="260">
        <v>0</v>
      </c>
      <c r="E23" s="257">
        <v>0</v>
      </c>
    </row>
    <row r="24" spans="2:5" ht="13.5" thickBot="1">
      <c r="B24" s="13" t="s">
        <v>100</v>
      </c>
      <c r="C24" s="14">
        <v>130</v>
      </c>
      <c r="D24" s="260">
        <v>0</v>
      </c>
      <c r="E24" s="257">
        <v>0</v>
      </c>
    </row>
    <row r="25" spans="2:5" ht="24.75" thickBot="1">
      <c r="B25" s="8" t="s">
        <v>162</v>
      </c>
      <c r="C25" s="12">
        <v>140</v>
      </c>
      <c r="D25" s="260">
        <f>D27+D28</f>
        <v>26101.971456</v>
      </c>
      <c r="E25" s="257">
        <f>7025277/1000</f>
        <v>7025.277</v>
      </c>
    </row>
    <row r="26" spans="2:5" ht="13.5" thickBot="1">
      <c r="B26" s="13" t="s">
        <v>73</v>
      </c>
      <c r="C26" s="14"/>
      <c r="D26" s="261"/>
      <c r="E26" s="257"/>
    </row>
    <row r="27" spans="2:5" ht="13.5" thickBot="1">
      <c r="B27" s="15" t="s">
        <v>14</v>
      </c>
      <c r="C27" s="14" t="s">
        <v>74</v>
      </c>
      <c r="D27" s="262">
        <f>26101971.456/1000</f>
        <v>26101.971456</v>
      </c>
      <c r="E27" s="257">
        <f>6942982.3/1000</f>
        <v>6942.9823</v>
      </c>
    </row>
    <row r="28" spans="2:5" ht="13.5" thickBot="1">
      <c r="B28" s="18" t="s">
        <v>16</v>
      </c>
      <c r="C28" s="12" t="s">
        <v>75</v>
      </c>
      <c r="D28" s="263">
        <v>0</v>
      </c>
      <c r="E28" s="257">
        <f>82294.7/1000</f>
        <v>82.29469999999999</v>
      </c>
    </row>
    <row r="29" spans="2:5" ht="13.5" thickBot="1">
      <c r="B29" s="19" t="s">
        <v>76</v>
      </c>
      <c r="C29" s="12" t="s">
        <v>77</v>
      </c>
      <c r="D29" s="258">
        <v>0</v>
      </c>
      <c r="E29" s="257">
        <v>0</v>
      </c>
    </row>
    <row r="30" spans="2:5" ht="24.75" thickBot="1">
      <c r="B30" s="18" t="s">
        <v>179</v>
      </c>
      <c r="C30" s="12" t="s">
        <v>78</v>
      </c>
      <c r="D30" s="264">
        <f>D32</f>
        <v>0</v>
      </c>
      <c r="E30" s="257">
        <v>0</v>
      </c>
    </row>
    <row r="31" spans="2:5" ht="13.5" thickBot="1">
      <c r="B31" s="15" t="s">
        <v>73</v>
      </c>
      <c r="C31" s="10"/>
      <c r="D31" s="265"/>
      <c r="E31" s="257"/>
    </row>
    <row r="32" spans="2:5" ht="13.5" thickBot="1">
      <c r="B32" s="15" t="s">
        <v>14</v>
      </c>
      <c r="C32" s="14" t="s">
        <v>79</v>
      </c>
      <c r="D32" s="266">
        <v>0</v>
      </c>
      <c r="E32" s="257">
        <v>0</v>
      </c>
    </row>
    <row r="33" spans="2:5" ht="13.5" thickBot="1">
      <c r="B33" s="15" t="s">
        <v>16</v>
      </c>
      <c r="C33" s="14" t="s">
        <v>80</v>
      </c>
      <c r="D33" s="266">
        <v>0</v>
      </c>
      <c r="E33" s="257">
        <v>0</v>
      </c>
    </row>
    <row r="34" spans="2:5" ht="13.5" thickBot="1">
      <c r="B34" s="15" t="s">
        <v>81</v>
      </c>
      <c r="C34" s="14" t="s">
        <v>82</v>
      </c>
      <c r="D34" s="265">
        <v>0</v>
      </c>
      <c r="E34" s="257">
        <v>0</v>
      </c>
    </row>
    <row r="35" spans="2:5" ht="13.5" thickBot="1">
      <c r="B35" s="15" t="s">
        <v>23</v>
      </c>
      <c r="C35" s="14" t="s">
        <v>83</v>
      </c>
      <c r="D35" s="265">
        <v>0</v>
      </c>
      <c r="E35" s="257">
        <v>0</v>
      </c>
    </row>
    <row r="36" spans="2:5" ht="24.75" thickBot="1">
      <c r="B36" s="15" t="s">
        <v>101</v>
      </c>
      <c r="C36" s="14" t="s">
        <v>84</v>
      </c>
      <c r="D36" s="261">
        <v>0</v>
      </c>
      <c r="E36" s="257">
        <v>0</v>
      </c>
    </row>
    <row r="37" spans="2:5" ht="36.75" thickBot="1">
      <c r="B37" s="15" t="s">
        <v>102</v>
      </c>
      <c r="C37" s="14" t="s">
        <v>85</v>
      </c>
      <c r="D37" s="259">
        <f>745743.45/1000</f>
        <v>745.7434499999999</v>
      </c>
      <c r="E37" s="257">
        <f>682032.13/1000</f>
        <v>682.03213</v>
      </c>
    </row>
    <row r="38" spans="2:5" ht="13.5" thickBot="1">
      <c r="B38" s="15" t="s">
        <v>86</v>
      </c>
      <c r="C38" s="14" t="s">
        <v>87</v>
      </c>
      <c r="D38" s="259">
        <f>386061.11/1000</f>
        <v>386.06111</v>
      </c>
      <c r="E38" s="257">
        <f>272029.29/1000</f>
        <v>272.02929</v>
      </c>
    </row>
    <row r="39" spans="2:5" ht="13.5" thickBot="1">
      <c r="B39" s="15" t="s">
        <v>88</v>
      </c>
      <c r="C39" s="14" t="s">
        <v>89</v>
      </c>
      <c r="D39" s="257"/>
      <c r="E39" s="257"/>
    </row>
    <row r="40" spans="2:5" ht="13.5" thickBot="1">
      <c r="B40" s="15" t="s">
        <v>90</v>
      </c>
      <c r="C40" s="14" t="s">
        <v>91</v>
      </c>
      <c r="D40" s="257"/>
      <c r="E40" s="257"/>
    </row>
    <row r="41" spans="2:5" ht="24.75" thickBot="1">
      <c r="B41" s="15" t="s">
        <v>103</v>
      </c>
      <c r="C41" s="14" t="s">
        <v>92</v>
      </c>
      <c r="D41" s="257">
        <f>56758402.03/1000</f>
        <v>56758.402030000005</v>
      </c>
      <c r="E41" s="257">
        <v>0</v>
      </c>
    </row>
    <row r="42" spans="2:5" ht="24.75" thickBot="1">
      <c r="B42" s="15" t="s">
        <v>104</v>
      </c>
      <c r="C42" s="14">
        <v>210</v>
      </c>
      <c r="D42" s="260">
        <f>11860697.46/1000</f>
        <v>11860.697460000001</v>
      </c>
      <c r="E42" s="257">
        <v>0</v>
      </c>
    </row>
    <row r="43" spans="2:5" ht="48.75" thickBot="1">
      <c r="B43" s="15" t="s">
        <v>105</v>
      </c>
      <c r="C43" s="14">
        <v>200</v>
      </c>
      <c r="D43" s="259">
        <f>D14+D17+D20+D21+D22+D23+D24+D25+D30+D36+D39+D41-D37-D42</f>
        <v>73391.36226000002</v>
      </c>
      <c r="E43" s="257">
        <f>6847466.57/1000</f>
        <v>6847.4665700000005</v>
      </c>
    </row>
    <row r="44" ht="25.5" customHeight="1">
      <c r="E44" s="21"/>
    </row>
    <row r="45" ht="12.75">
      <c r="B45" s="6" t="s">
        <v>323</v>
      </c>
    </row>
    <row r="47" ht="12.75">
      <c r="B47" s="6" t="s">
        <v>322</v>
      </c>
    </row>
    <row r="48" spans="2:5" ht="12.75">
      <c r="B48" s="6" t="s">
        <v>324</v>
      </c>
      <c r="E48" s="5"/>
    </row>
    <row r="50" ht="12.75">
      <c r="E50" s="21"/>
    </row>
    <row r="53" spans="2:4" ht="12.75">
      <c r="B53" s="95"/>
      <c r="C53" s="95"/>
      <c r="D53" s="170"/>
    </row>
    <row r="54" spans="2:4" ht="12.75">
      <c r="B54" s="95"/>
      <c r="C54" s="95"/>
      <c r="D54" s="170"/>
    </row>
    <row r="55" spans="2:4" ht="12.75">
      <c r="B55" s="95"/>
      <c r="C55" s="95"/>
      <c r="D55" s="170"/>
    </row>
    <row r="56" spans="2:4" ht="12.75">
      <c r="B56" s="95"/>
      <c r="C56" s="95"/>
      <c r="D56" s="170"/>
    </row>
    <row r="57" spans="2:4" ht="12.75">
      <c r="B57" s="95"/>
      <c r="C57" s="95"/>
      <c r="D57" s="170"/>
    </row>
    <row r="58" spans="2:4" ht="12.75">
      <c r="B58" s="95"/>
      <c r="C58" s="95"/>
      <c r="D58" s="170"/>
    </row>
  </sheetData>
  <printOptions/>
  <pageMargins left="0.24" right="0.25" top="0.37" bottom="0.48" header="0.25" footer="0.21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74">
      <selection activeCell="G96" sqref="G96"/>
    </sheetView>
  </sheetViews>
  <sheetFormatPr defaultColWidth="9.140625" defaultRowHeight="12.75"/>
  <cols>
    <col min="1" max="1" width="10.421875" style="53" customWidth="1"/>
    <col min="2" max="2" width="41.28125" style="64" customWidth="1"/>
    <col min="3" max="3" width="7.140625" style="53" customWidth="1"/>
    <col min="4" max="4" width="10.421875" style="62" customWidth="1"/>
    <col min="5" max="5" width="4.57421875" style="62" customWidth="1"/>
    <col min="6" max="6" width="10.421875" style="63" customWidth="1"/>
    <col min="7" max="7" width="10.421875" style="53" customWidth="1"/>
    <col min="8" max="8" width="4.421875" style="53" customWidth="1"/>
    <col min="9" max="9" width="3.421875" style="53" customWidth="1"/>
    <col min="10" max="10" width="10.8515625" style="53" bestFit="1" customWidth="1"/>
    <col min="11" max="16384" width="10.421875" style="53" customWidth="1"/>
  </cols>
  <sheetData>
    <row r="1" spans="1:8" ht="12" customHeight="1">
      <c r="A1" s="228" t="s">
        <v>194</v>
      </c>
      <c r="B1" s="228"/>
      <c r="C1" s="228"/>
      <c r="D1" s="228"/>
      <c r="E1" s="228"/>
      <c r="F1" s="228"/>
      <c r="G1" s="228"/>
      <c r="H1" s="228"/>
    </row>
    <row r="2" spans="1:8" ht="12" customHeight="1">
      <c r="A2" s="228" t="s">
        <v>308</v>
      </c>
      <c r="B2" s="228"/>
      <c r="C2" s="228"/>
      <c r="D2" s="228"/>
      <c r="E2" s="228"/>
      <c r="F2" s="228"/>
      <c r="G2" s="228"/>
      <c r="H2" s="228"/>
    </row>
    <row r="3" spans="1:8" ht="12.75">
      <c r="A3" s="171"/>
      <c r="B3" s="171"/>
      <c r="C3" s="171"/>
      <c r="D3" s="66"/>
      <c r="E3" s="66"/>
      <c r="F3" s="172"/>
      <c r="G3" s="171"/>
      <c r="H3" s="171"/>
    </row>
    <row r="4" spans="1:8" ht="12.75">
      <c r="A4" s="171"/>
      <c r="B4" s="171"/>
      <c r="C4" s="167" t="s">
        <v>181</v>
      </c>
      <c r="D4" s="66"/>
      <c r="E4" s="66"/>
      <c r="F4" s="172"/>
      <c r="G4" s="171"/>
      <c r="H4" s="171"/>
    </row>
    <row r="5" spans="1:8" ht="12.75">
      <c r="A5" s="171"/>
      <c r="B5" s="171"/>
      <c r="C5" s="130" t="s">
        <v>234</v>
      </c>
      <c r="D5" s="66"/>
      <c r="E5" s="66"/>
      <c r="F5" s="172"/>
      <c r="G5" s="171"/>
      <c r="H5" s="171"/>
    </row>
    <row r="6" spans="1:8" ht="12.75">
      <c r="A6" s="171"/>
      <c r="B6" s="171"/>
      <c r="C6" s="168" t="s">
        <v>182</v>
      </c>
      <c r="D6" s="66"/>
      <c r="E6" s="66"/>
      <c r="F6" s="172"/>
      <c r="G6" s="171"/>
      <c r="H6" s="171"/>
    </row>
    <row r="7" spans="1:8" ht="12" customHeight="1">
      <c r="A7" s="169"/>
      <c r="B7" s="169"/>
      <c r="C7" s="130" t="s">
        <v>235</v>
      </c>
      <c r="D7" s="169"/>
      <c r="E7" s="169"/>
      <c r="F7" s="169"/>
      <c r="G7" s="169"/>
      <c r="H7" s="169"/>
    </row>
    <row r="8" spans="1:8" ht="12" customHeight="1">
      <c r="A8" s="169"/>
      <c r="B8" s="169"/>
      <c r="C8" s="130" t="s">
        <v>236</v>
      </c>
      <c r="D8" s="169"/>
      <c r="E8" s="169"/>
      <c r="F8" s="169"/>
      <c r="G8" s="169"/>
      <c r="H8" s="169"/>
    </row>
    <row r="9" spans="1:8" ht="12.75">
      <c r="A9" s="171"/>
      <c r="B9" s="171"/>
      <c r="C9" s="171"/>
      <c r="D9" s="66"/>
      <c r="E9" s="66"/>
      <c r="F9" s="172"/>
      <c r="G9" s="171"/>
      <c r="H9" s="171"/>
    </row>
    <row r="10" spans="1:8" ht="60">
      <c r="A10" s="229" t="s">
        <v>195</v>
      </c>
      <c r="B10" s="229"/>
      <c r="C10" s="67" t="s">
        <v>196</v>
      </c>
      <c r="D10" s="230" t="s">
        <v>108</v>
      </c>
      <c r="E10" s="230"/>
      <c r="F10" s="68" t="s">
        <v>109</v>
      </c>
      <c r="G10" s="231" t="s">
        <v>110</v>
      </c>
      <c r="H10" s="231"/>
    </row>
    <row r="11" spans="1:8" ht="12">
      <c r="A11" s="226">
        <v>1</v>
      </c>
      <c r="B11" s="226"/>
      <c r="C11" s="69">
        <v>2</v>
      </c>
      <c r="D11" s="227">
        <v>3</v>
      </c>
      <c r="E11" s="227"/>
      <c r="F11" s="44">
        <v>4</v>
      </c>
      <c r="G11" s="227">
        <v>5</v>
      </c>
      <c r="H11" s="227"/>
    </row>
    <row r="12" spans="1:8" ht="12.75" customHeight="1">
      <c r="A12" s="210" t="s">
        <v>3</v>
      </c>
      <c r="B12" s="210"/>
      <c r="C12" s="69">
        <v>100</v>
      </c>
      <c r="D12" s="211">
        <v>4071.09076</v>
      </c>
      <c r="E12" s="211"/>
      <c r="F12" s="198">
        <v>0.0268</v>
      </c>
      <c r="G12" s="192"/>
      <c r="H12" s="192"/>
    </row>
    <row r="13" spans="1:8" ht="12" customHeight="1">
      <c r="A13" s="210" t="s">
        <v>183</v>
      </c>
      <c r="B13" s="210"/>
      <c r="C13" s="69"/>
      <c r="D13" s="211"/>
      <c r="E13" s="211"/>
      <c r="F13" s="70"/>
      <c r="G13" s="192"/>
      <c r="H13" s="192"/>
    </row>
    <row r="14" spans="1:8" ht="12" customHeight="1">
      <c r="A14" s="210" t="s">
        <v>184</v>
      </c>
      <c r="B14" s="210"/>
      <c r="C14" s="69">
        <v>110</v>
      </c>
      <c r="D14" s="211">
        <f>D12</f>
        <v>4071.09076</v>
      </c>
      <c r="E14" s="211"/>
      <c r="F14" s="198">
        <f>F12</f>
        <v>0.0268</v>
      </c>
      <c r="G14" s="192"/>
      <c r="H14" s="192"/>
    </row>
    <row r="15" spans="1:8" ht="12" customHeight="1">
      <c r="A15" s="210" t="s">
        <v>185</v>
      </c>
      <c r="B15" s="210"/>
      <c r="C15" s="69">
        <v>120</v>
      </c>
      <c r="D15" s="211"/>
      <c r="E15" s="211"/>
      <c r="F15" s="70"/>
      <c r="G15" s="192"/>
      <c r="H15" s="192"/>
    </row>
    <row r="16" spans="1:8" ht="12" customHeight="1">
      <c r="A16" s="210" t="s">
        <v>9</v>
      </c>
      <c r="B16" s="210"/>
      <c r="C16" s="69">
        <v>200</v>
      </c>
      <c r="D16" s="211"/>
      <c r="E16" s="211"/>
      <c r="F16" s="70"/>
      <c r="G16" s="192"/>
      <c r="H16" s="192"/>
    </row>
    <row r="17" spans="1:8" ht="12" customHeight="1">
      <c r="A17" s="210" t="s">
        <v>183</v>
      </c>
      <c r="B17" s="210"/>
      <c r="C17" s="69"/>
      <c r="D17" s="211"/>
      <c r="E17" s="211"/>
      <c r="F17" s="70"/>
      <c r="G17" s="192"/>
      <c r="H17" s="192"/>
    </row>
    <row r="18" spans="1:8" ht="12" customHeight="1">
      <c r="A18" s="210" t="s">
        <v>184</v>
      </c>
      <c r="B18" s="210"/>
      <c r="C18" s="69">
        <v>210</v>
      </c>
      <c r="D18" s="211"/>
      <c r="E18" s="211"/>
      <c r="F18" s="70"/>
      <c r="G18" s="192"/>
      <c r="H18" s="192"/>
    </row>
    <row r="19" spans="1:8" ht="12" customHeight="1">
      <c r="A19" s="210" t="s">
        <v>185</v>
      </c>
      <c r="B19" s="210"/>
      <c r="C19" s="69">
        <v>220</v>
      </c>
      <c r="D19" s="211"/>
      <c r="E19" s="211"/>
      <c r="F19" s="70"/>
      <c r="G19" s="192"/>
      <c r="H19" s="192"/>
    </row>
    <row r="20" spans="1:9" ht="12" customHeight="1">
      <c r="A20" s="210" t="s">
        <v>197</v>
      </c>
      <c r="B20" s="210"/>
      <c r="C20" s="69">
        <v>300</v>
      </c>
      <c r="D20" s="211">
        <v>134181.33918</v>
      </c>
      <c r="E20" s="211"/>
      <c r="F20" s="198">
        <v>0.8838</v>
      </c>
      <c r="G20" s="192"/>
      <c r="H20" s="192"/>
      <c r="I20" s="65"/>
    </row>
    <row r="21" spans="1:8" ht="12" customHeight="1">
      <c r="A21" s="210" t="s">
        <v>183</v>
      </c>
      <c r="B21" s="210"/>
      <c r="C21" s="69"/>
      <c r="D21" s="211"/>
      <c r="E21" s="211"/>
      <c r="F21" s="198"/>
      <c r="G21" s="192"/>
      <c r="H21" s="192"/>
    </row>
    <row r="22" spans="1:8" ht="25.5" customHeight="1">
      <c r="A22" s="210" t="s">
        <v>205</v>
      </c>
      <c r="B22" s="210"/>
      <c r="C22" s="69">
        <v>310</v>
      </c>
      <c r="D22" s="211">
        <f>D20</f>
        <v>134181.33918</v>
      </c>
      <c r="E22" s="211"/>
      <c r="F22" s="198">
        <f>F20</f>
        <v>0.8838</v>
      </c>
      <c r="G22" s="192"/>
      <c r="H22" s="192"/>
    </row>
    <row r="23" spans="1:8" ht="12" customHeight="1">
      <c r="A23" s="210" t="s">
        <v>116</v>
      </c>
      <c r="B23" s="210"/>
      <c r="C23" s="69">
        <v>311</v>
      </c>
      <c r="D23" s="211"/>
      <c r="E23" s="211"/>
      <c r="F23" s="198"/>
      <c r="G23" s="192"/>
      <c r="H23" s="192"/>
    </row>
    <row r="24" spans="1:8" ht="12">
      <c r="A24" s="210" t="s">
        <v>117</v>
      </c>
      <c r="B24" s="210"/>
      <c r="C24" s="69">
        <v>312</v>
      </c>
      <c r="D24" s="211"/>
      <c r="E24" s="211"/>
      <c r="F24" s="198"/>
      <c r="G24" s="192"/>
      <c r="H24" s="192"/>
    </row>
    <row r="25" spans="1:8" ht="12" customHeight="1">
      <c r="A25" s="210" t="s">
        <v>198</v>
      </c>
      <c r="B25" s="210"/>
      <c r="C25" s="69">
        <v>313</v>
      </c>
      <c r="D25" s="211"/>
      <c r="E25" s="211"/>
      <c r="F25" s="198"/>
      <c r="G25" s="192"/>
      <c r="H25" s="192"/>
    </row>
    <row r="26" spans="1:8" ht="12" customHeight="1">
      <c r="A26" s="210" t="s">
        <v>111</v>
      </c>
      <c r="B26" s="210"/>
      <c r="C26" s="69">
        <v>314</v>
      </c>
      <c r="D26" s="211"/>
      <c r="E26" s="211"/>
      <c r="F26" s="198"/>
      <c r="G26" s="192"/>
      <c r="H26" s="192"/>
    </row>
    <row r="27" spans="1:9" ht="22.5" customHeight="1">
      <c r="A27" s="210" t="s">
        <v>112</v>
      </c>
      <c r="B27" s="210"/>
      <c r="C27" s="69">
        <v>315</v>
      </c>
      <c r="D27" s="211">
        <f>D28+D29+D30+D31+D32+D33+D34+D35+D36+D37+D38+D39+D40+D41+D42</f>
        <v>104441.50686</v>
      </c>
      <c r="E27" s="211"/>
      <c r="F27" s="198">
        <v>0.6879</v>
      </c>
      <c r="G27" s="192"/>
      <c r="H27" s="192"/>
      <c r="I27" s="56"/>
    </row>
    <row r="28" spans="1:9" ht="12.75" customHeight="1">
      <c r="A28" s="213" t="s">
        <v>290</v>
      </c>
      <c r="B28" s="214"/>
      <c r="C28" s="177"/>
      <c r="D28" s="224">
        <v>4379.46192</v>
      </c>
      <c r="E28" s="225"/>
      <c r="F28" s="198">
        <v>0.0288</v>
      </c>
      <c r="G28" s="192"/>
      <c r="H28" s="192"/>
      <c r="I28" s="56"/>
    </row>
    <row r="29" spans="1:8" ht="12" customHeight="1">
      <c r="A29" s="213" t="s">
        <v>216</v>
      </c>
      <c r="B29" s="214"/>
      <c r="C29" s="71"/>
      <c r="D29" s="222">
        <v>11166.5359</v>
      </c>
      <c r="E29" s="223"/>
      <c r="F29" s="199">
        <v>0.0735</v>
      </c>
      <c r="G29" s="221"/>
      <c r="H29" s="221"/>
    </row>
    <row r="30" spans="1:8" ht="12" customHeight="1">
      <c r="A30" s="213" t="s">
        <v>309</v>
      </c>
      <c r="B30" s="214"/>
      <c r="C30" s="71"/>
      <c r="D30" s="222">
        <v>3998.6117</v>
      </c>
      <c r="E30" s="223"/>
      <c r="F30" s="199">
        <v>0.0263</v>
      </c>
      <c r="G30" s="221"/>
      <c r="H30" s="221"/>
    </row>
    <row r="31" spans="1:8" ht="12" customHeight="1">
      <c r="A31" s="213" t="s">
        <v>310</v>
      </c>
      <c r="B31" s="214"/>
      <c r="C31" s="71"/>
      <c r="D31" s="222">
        <v>2189.1648</v>
      </c>
      <c r="E31" s="223"/>
      <c r="F31" s="199">
        <v>0.0144</v>
      </c>
      <c r="G31" s="221"/>
      <c r="H31" s="221"/>
    </row>
    <row r="32" spans="1:8" ht="12" customHeight="1">
      <c r="A32" s="213" t="s">
        <v>291</v>
      </c>
      <c r="B32" s="214"/>
      <c r="C32" s="71"/>
      <c r="D32" s="215">
        <v>4199.96592</v>
      </c>
      <c r="E32" s="216"/>
      <c r="F32" s="199">
        <v>0.0277</v>
      </c>
      <c r="G32" s="221"/>
      <c r="H32" s="221"/>
    </row>
    <row r="33" spans="1:8" ht="12" customHeight="1">
      <c r="A33" s="213" t="s">
        <v>217</v>
      </c>
      <c r="B33" s="214"/>
      <c r="C33" s="71"/>
      <c r="D33" s="222">
        <v>12981.8264</v>
      </c>
      <c r="E33" s="223"/>
      <c r="F33" s="199">
        <v>0.0855</v>
      </c>
      <c r="G33" s="221"/>
      <c r="H33" s="221"/>
    </row>
    <row r="34" spans="1:10" ht="24" customHeight="1">
      <c r="A34" s="213" t="s">
        <v>218</v>
      </c>
      <c r="B34" s="214"/>
      <c r="C34" s="71"/>
      <c r="D34" s="233">
        <v>5532.7245</v>
      </c>
      <c r="E34" s="234"/>
      <c r="F34" s="200">
        <v>0.0364</v>
      </c>
      <c r="G34" s="221"/>
      <c r="H34" s="221"/>
      <c r="J34" s="65"/>
    </row>
    <row r="35" spans="1:8" ht="13.5" customHeight="1">
      <c r="A35" s="213" t="s">
        <v>219</v>
      </c>
      <c r="B35" s="214"/>
      <c r="C35" s="71"/>
      <c r="D35" s="222">
        <v>5218.6057</v>
      </c>
      <c r="E35" s="223"/>
      <c r="F35" s="199">
        <v>0.0344</v>
      </c>
      <c r="G35" s="221"/>
      <c r="H35" s="221"/>
    </row>
    <row r="36" spans="1:8" ht="12" customHeight="1">
      <c r="A36" s="213" t="s">
        <v>311</v>
      </c>
      <c r="B36" s="214"/>
      <c r="C36" s="71"/>
      <c r="D36" s="222">
        <v>4359.96</v>
      </c>
      <c r="E36" s="223"/>
      <c r="F36" s="199">
        <v>0.0287</v>
      </c>
      <c r="G36" s="217"/>
      <c r="H36" s="218"/>
    </row>
    <row r="37" spans="1:8" ht="12" customHeight="1">
      <c r="A37" s="213" t="s">
        <v>220</v>
      </c>
      <c r="B37" s="214"/>
      <c r="C37" s="71"/>
      <c r="D37" s="222">
        <v>10687.2007</v>
      </c>
      <c r="E37" s="223"/>
      <c r="F37" s="199">
        <v>0.0704</v>
      </c>
      <c r="G37" s="217"/>
      <c r="H37" s="218"/>
    </row>
    <row r="38" spans="1:8" ht="12" customHeight="1">
      <c r="A38" s="213" t="s">
        <v>222</v>
      </c>
      <c r="B38" s="214"/>
      <c r="C38" s="71"/>
      <c r="D38" s="222">
        <v>10802.1774</v>
      </c>
      <c r="E38" s="223"/>
      <c r="F38" s="199">
        <v>0.0711</v>
      </c>
      <c r="G38" s="217"/>
      <c r="H38" s="218"/>
    </row>
    <row r="39" spans="1:8" ht="12" customHeight="1">
      <c r="A39" s="213" t="s">
        <v>221</v>
      </c>
      <c r="B39" s="214"/>
      <c r="C39" s="71"/>
      <c r="D39" s="222">
        <v>4456.56</v>
      </c>
      <c r="E39" s="223"/>
      <c r="F39" s="199">
        <v>0.0294</v>
      </c>
      <c r="G39" s="221"/>
      <c r="H39" s="221"/>
    </row>
    <row r="40" spans="1:8" ht="12" customHeight="1">
      <c r="A40" s="213" t="s">
        <v>312</v>
      </c>
      <c r="B40" s="214"/>
      <c r="C40" s="71"/>
      <c r="D40" s="215">
        <v>10386.80225</v>
      </c>
      <c r="E40" s="216"/>
      <c r="F40" s="199">
        <v>0.0684</v>
      </c>
      <c r="G40" s="217"/>
      <c r="H40" s="218"/>
    </row>
    <row r="41" spans="1:8" ht="12" customHeight="1">
      <c r="A41" s="213" t="s">
        <v>313</v>
      </c>
      <c r="B41" s="214"/>
      <c r="C41" s="71"/>
      <c r="D41" s="215">
        <v>4352.1768</v>
      </c>
      <c r="E41" s="216"/>
      <c r="F41" s="199">
        <v>0.0287</v>
      </c>
      <c r="G41" s="217"/>
      <c r="H41" s="218"/>
    </row>
    <row r="42" spans="1:8" ht="12" customHeight="1">
      <c r="A42" s="213" t="s">
        <v>314</v>
      </c>
      <c r="B42" s="214"/>
      <c r="C42" s="71"/>
      <c r="D42" s="215">
        <v>9729.73287</v>
      </c>
      <c r="E42" s="216"/>
      <c r="F42" s="199">
        <v>0.0641</v>
      </c>
      <c r="G42" s="217"/>
      <c r="H42" s="218"/>
    </row>
    <row r="43" spans="1:8" ht="12" customHeight="1">
      <c r="A43" s="210" t="s">
        <v>113</v>
      </c>
      <c r="B43" s="210"/>
      <c r="C43" s="69">
        <v>316</v>
      </c>
      <c r="D43" s="211"/>
      <c r="E43" s="211"/>
      <c r="F43" s="199"/>
      <c r="G43" s="192"/>
      <c r="H43" s="192"/>
    </row>
    <row r="44" spans="1:8" ht="12.75" customHeight="1">
      <c r="A44" s="210" t="s">
        <v>114</v>
      </c>
      <c r="B44" s="210"/>
      <c r="C44" s="69">
        <v>317</v>
      </c>
      <c r="D44" s="211">
        <f>D45+D47+D48+D49+D50+D51</f>
        <v>29739.832319999998</v>
      </c>
      <c r="E44" s="211"/>
      <c r="F44" s="198">
        <v>0.1959</v>
      </c>
      <c r="G44" s="192"/>
      <c r="H44" s="192"/>
    </row>
    <row r="45" spans="1:8" ht="12" customHeight="1">
      <c r="A45" s="232" t="s">
        <v>315</v>
      </c>
      <c r="B45" s="232"/>
      <c r="C45" s="69"/>
      <c r="D45" s="222">
        <v>4812.92</v>
      </c>
      <c r="E45" s="223"/>
      <c r="F45" s="199">
        <v>0.0317</v>
      </c>
      <c r="G45" s="221"/>
      <c r="H45" s="221"/>
    </row>
    <row r="46" spans="1:8" ht="4.5" customHeight="1" hidden="1">
      <c r="A46" s="235"/>
      <c r="B46" s="236"/>
      <c r="C46" s="69"/>
      <c r="D46" s="219"/>
      <c r="E46" s="220"/>
      <c r="F46" s="199"/>
      <c r="G46" s="237"/>
      <c r="H46" s="238"/>
    </row>
    <row r="47" spans="1:8" ht="12">
      <c r="A47" s="232" t="s">
        <v>316</v>
      </c>
      <c r="B47" s="232"/>
      <c r="C47" s="69"/>
      <c r="D47" s="222">
        <v>4264.37026</v>
      </c>
      <c r="E47" s="223"/>
      <c r="F47" s="199">
        <v>0.0281</v>
      </c>
      <c r="G47" s="221"/>
      <c r="H47" s="221"/>
    </row>
    <row r="48" spans="1:8" ht="12">
      <c r="A48" s="213" t="s">
        <v>292</v>
      </c>
      <c r="B48" s="214"/>
      <c r="C48" s="69"/>
      <c r="D48" s="222">
        <v>4083.4496</v>
      </c>
      <c r="E48" s="223"/>
      <c r="F48" s="199">
        <v>0.0269</v>
      </c>
      <c r="G48" s="221"/>
      <c r="H48" s="221"/>
    </row>
    <row r="49" spans="1:8" ht="12" customHeight="1">
      <c r="A49" s="213" t="s">
        <v>293</v>
      </c>
      <c r="B49" s="214"/>
      <c r="C49" s="69"/>
      <c r="D49" s="222">
        <v>7872.48928</v>
      </c>
      <c r="E49" s="223"/>
      <c r="F49" s="199">
        <v>0.0519</v>
      </c>
      <c r="G49" s="221"/>
      <c r="H49" s="221"/>
    </row>
    <row r="50" spans="1:8" ht="12" customHeight="1">
      <c r="A50" s="213" t="s">
        <v>317</v>
      </c>
      <c r="B50" s="214"/>
      <c r="C50" s="69"/>
      <c r="D50" s="222">
        <v>4471.60098</v>
      </c>
      <c r="E50" s="223"/>
      <c r="F50" s="199">
        <v>0.0295</v>
      </c>
      <c r="G50" s="221"/>
      <c r="H50" s="221"/>
    </row>
    <row r="51" spans="1:8" ht="12" customHeight="1">
      <c r="A51" s="213" t="s">
        <v>318</v>
      </c>
      <c r="B51" s="214"/>
      <c r="C51" s="69"/>
      <c r="D51" s="222">
        <v>4235.0022</v>
      </c>
      <c r="E51" s="223"/>
      <c r="F51" s="199">
        <v>0.0279</v>
      </c>
      <c r="G51" s="221"/>
      <c r="H51" s="221"/>
    </row>
    <row r="52" spans="1:8" ht="15" customHeight="1">
      <c r="A52" s="210" t="s">
        <v>115</v>
      </c>
      <c r="B52" s="210"/>
      <c r="C52" s="69">
        <v>318</v>
      </c>
      <c r="D52" s="211"/>
      <c r="E52" s="211"/>
      <c r="F52" s="198"/>
      <c r="G52" s="192"/>
      <c r="H52" s="192"/>
    </row>
    <row r="53" spans="1:8" ht="23.25" customHeight="1">
      <c r="A53" s="210" t="s">
        <v>163</v>
      </c>
      <c r="B53" s="210"/>
      <c r="C53" s="69">
        <v>320</v>
      </c>
      <c r="D53" s="211"/>
      <c r="E53" s="211"/>
      <c r="F53" s="199"/>
      <c r="G53" s="192"/>
      <c r="H53" s="192"/>
    </row>
    <row r="54" spans="1:8" ht="12" customHeight="1">
      <c r="A54" s="210" t="s">
        <v>116</v>
      </c>
      <c r="B54" s="210"/>
      <c r="C54" s="69">
        <v>321</v>
      </c>
      <c r="D54" s="211"/>
      <c r="E54" s="211"/>
      <c r="F54" s="70"/>
      <c r="G54" s="192"/>
      <c r="H54" s="192"/>
    </row>
    <row r="55" spans="1:8" ht="12.75" customHeight="1">
      <c r="A55" s="210" t="s">
        <v>117</v>
      </c>
      <c r="B55" s="210"/>
      <c r="C55" s="69">
        <v>322</v>
      </c>
      <c r="D55" s="211"/>
      <c r="E55" s="211"/>
      <c r="F55" s="70"/>
      <c r="G55" s="192"/>
      <c r="H55" s="192"/>
    </row>
    <row r="56" spans="1:8" ht="12" customHeight="1">
      <c r="A56" s="210" t="s">
        <v>198</v>
      </c>
      <c r="B56" s="210"/>
      <c r="C56" s="69">
        <v>323</v>
      </c>
      <c r="D56" s="211"/>
      <c r="E56" s="211"/>
      <c r="F56" s="70"/>
      <c r="G56" s="192"/>
      <c r="H56" s="192"/>
    </row>
    <row r="57" spans="1:8" ht="12" customHeight="1">
      <c r="A57" s="210" t="s">
        <v>111</v>
      </c>
      <c r="B57" s="210"/>
      <c r="C57" s="69">
        <v>324</v>
      </c>
      <c r="D57" s="211"/>
      <c r="E57" s="211"/>
      <c r="F57" s="70"/>
      <c r="G57" s="192"/>
      <c r="H57" s="192"/>
    </row>
    <row r="58" spans="1:8" ht="23.25" customHeight="1">
      <c r="A58" s="210" t="s">
        <v>112</v>
      </c>
      <c r="B58" s="210"/>
      <c r="C58" s="69">
        <v>325</v>
      </c>
      <c r="D58" s="211"/>
      <c r="E58" s="211"/>
      <c r="F58" s="72"/>
      <c r="G58" s="192"/>
      <c r="H58" s="192"/>
    </row>
    <row r="59" spans="1:8" ht="12" customHeight="1">
      <c r="A59" s="210" t="s">
        <v>113</v>
      </c>
      <c r="B59" s="210"/>
      <c r="C59" s="69">
        <v>326</v>
      </c>
      <c r="D59" s="211"/>
      <c r="E59" s="211"/>
      <c r="F59" s="70"/>
      <c r="G59" s="192"/>
      <c r="H59" s="192"/>
    </row>
    <row r="60" spans="1:8" ht="12" customHeight="1">
      <c r="A60" s="210" t="s">
        <v>199</v>
      </c>
      <c r="B60" s="210"/>
      <c r="C60" s="69">
        <v>327</v>
      </c>
      <c r="D60" s="211"/>
      <c r="E60" s="211"/>
      <c r="F60" s="70"/>
      <c r="G60" s="192"/>
      <c r="H60" s="192"/>
    </row>
    <row r="61" spans="1:8" ht="12" customHeight="1">
      <c r="A61" s="210" t="s">
        <v>118</v>
      </c>
      <c r="B61" s="210"/>
      <c r="C61" s="69">
        <v>328</v>
      </c>
      <c r="D61" s="211"/>
      <c r="E61" s="211"/>
      <c r="F61" s="70"/>
      <c r="G61" s="192"/>
      <c r="H61" s="192"/>
    </row>
    <row r="62" spans="1:8" ht="12.75" customHeight="1">
      <c r="A62" s="210" t="s">
        <v>115</v>
      </c>
      <c r="B62" s="210"/>
      <c r="C62" s="69">
        <v>329</v>
      </c>
      <c r="D62" s="211"/>
      <c r="E62" s="211"/>
      <c r="F62" s="70"/>
      <c r="G62" s="192"/>
      <c r="H62" s="192"/>
    </row>
    <row r="63" spans="1:8" ht="27" customHeight="1">
      <c r="A63" s="210" t="s">
        <v>186</v>
      </c>
      <c r="B63" s="210"/>
      <c r="C63" s="69">
        <v>400</v>
      </c>
      <c r="D63" s="211">
        <v>0</v>
      </c>
      <c r="E63" s="211"/>
      <c r="F63" s="70">
        <v>0</v>
      </c>
      <c r="G63" s="192"/>
      <c r="H63" s="192"/>
    </row>
    <row r="64" spans="1:8" ht="12" customHeight="1">
      <c r="A64" s="210" t="s">
        <v>183</v>
      </c>
      <c r="B64" s="210"/>
      <c r="C64" s="69"/>
      <c r="D64" s="211"/>
      <c r="E64" s="211"/>
      <c r="F64" s="70"/>
      <c r="G64" s="192"/>
      <c r="H64" s="192"/>
    </row>
    <row r="65" spans="1:8" ht="12">
      <c r="A65" s="226">
        <v>1</v>
      </c>
      <c r="B65" s="226"/>
      <c r="C65" s="69">
        <v>2</v>
      </c>
      <c r="D65" s="227">
        <v>3</v>
      </c>
      <c r="E65" s="227"/>
      <c r="F65" s="44">
        <v>4</v>
      </c>
      <c r="G65" s="227">
        <v>5</v>
      </c>
      <c r="H65" s="227"/>
    </row>
    <row r="66" spans="1:8" ht="12" customHeight="1">
      <c r="A66" s="210" t="s">
        <v>116</v>
      </c>
      <c r="B66" s="210"/>
      <c r="C66" s="69">
        <v>410</v>
      </c>
      <c r="D66" s="211"/>
      <c r="E66" s="211"/>
      <c r="F66" s="70"/>
      <c r="G66" s="192"/>
      <c r="H66" s="192"/>
    </row>
    <row r="67" spans="1:8" ht="12">
      <c r="A67" s="210" t="s">
        <v>117</v>
      </c>
      <c r="B67" s="210"/>
      <c r="C67" s="69">
        <v>420</v>
      </c>
      <c r="D67" s="211"/>
      <c r="E67" s="211"/>
      <c r="F67" s="70"/>
      <c r="G67" s="192"/>
      <c r="H67" s="192"/>
    </row>
    <row r="68" spans="1:8" ht="12" customHeight="1">
      <c r="A68" s="210" t="s">
        <v>198</v>
      </c>
      <c r="B68" s="210"/>
      <c r="C68" s="69">
        <v>430</v>
      </c>
      <c r="D68" s="211"/>
      <c r="E68" s="211"/>
      <c r="F68" s="70"/>
      <c r="G68" s="192"/>
      <c r="H68" s="192"/>
    </row>
    <row r="69" spans="1:8" ht="12" customHeight="1">
      <c r="A69" s="210" t="s">
        <v>111</v>
      </c>
      <c r="B69" s="210"/>
      <c r="C69" s="69">
        <v>440</v>
      </c>
      <c r="D69" s="211"/>
      <c r="E69" s="211"/>
      <c r="F69" s="70"/>
      <c r="G69" s="192"/>
      <c r="H69" s="192"/>
    </row>
    <row r="70" spans="1:8" ht="24" customHeight="1">
      <c r="A70" s="210" t="s">
        <v>112</v>
      </c>
      <c r="B70" s="210"/>
      <c r="C70" s="69">
        <v>450</v>
      </c>
      <c r="D70" s="212">
        <v>0</v>
      </c>
      <c r="E70" s="212"/>
      <c r="F70" s="70">
        <v>0</v>
      </c>
      <c r="G70" s="219"/>
      <c r="H70" s="220"/>
    </row>
    <row r="71" spans="1:8" ht="12" customHeight="1">
      <c r="A71" s="210" t="s">
        <v>113</v>
      </c>
      <c r="B71" s="210"/>
      <c r="C71" s="69">
        <v>460</v>
      </c>
      <c r="D71" s="212"/>
      <c r="E71" s="212"/>
      <c r="F71" s="70"/>
      <c r="G71" s="219"/>
      <c r="H71" s="220"/>
    </row>
    <row r="72" spans="1:8" ht="12" customHeight="1">
      <c r="A72" s="210" t="s">
        <v>114</v>
      </c>
      <c r="B72" s="210"/>
      <c r="C72" s="69">
        <v>470</v>
      </c>
      <c r="D72" s="212"/>
      <c r="E72" s="212"/>
      <c r="F72" s="70"/>
      <c r="G72" s="219"/>
      <c r="H72" s="220"/>
    </row>
    <row r="73" spans="1:8" ht="12" customHeight="1">
      <c r="A73" s="210" t="s">
        <v>118</v>
      </c>
      <c r="B73" s="210"/>
      <c r="C73" s="69">
        <v>480</v>
      </c>
      <c r="D73" s="212"/>
      <c r="E73" s="212"/>
      <c r="F73" s="70"/>
      <c r="G73" s="211"/>
      <c r="H73" s="211"/>
    </row>
    <row r="74" spans="1:8" ht="12" customHeight="1">
      <c r="A74" s="210" t="s">
        <v>115</v>
      </c>
      <c r="B74" s="210"/>
      <c r="C74" s="69">
        <v>490</v>
      </c>
      <c r="D74" s="212"/>
      <c r="E74" s="212"/>
      <c r="F74" s="70"/>
      <c r="G74" s="211"/>
      <c r="H74" s="211"/>
    </row>
    <row r="75" spans="1:8" ht="12" customHeight="1">
      <c r="A75" s="210" t="s">
        <v>187</v>
      </c>
      <c r="B75" s="210"/>
      <c r="C75" s="69">
        <v>491</v>
      </c>
      <c r="D75" s="212"/>
      <c r="E75" s="212"/>
      <c r="F75" s="70"/>
      <c r="G75" s="211"/>
      <c r="H75" s="211"/>
    </row>
    <row r="76" spans="1:8" ht="12" customHeight="1">
      <c r="A76" s="210" t="s">
        <v>189</v>
      </c>
      <c r="B76" s="210"/>
      <c r="C76" s="69">
        <v>500</v>
      </c>
      <c r="D76" s="212"/>
      <c r="E76" s="212"/>
      <c r="F76" s="70"/>
      <c r="G76" s="211"/>
      <c r="H76" s="211"/>
    </row>
    <row r="77" spans="1:8" ht="12.75" customHeight="1">
      <c r="A77" s="210" t="s">
        <v>183</v>
      </c>
      <c r="B77" s="210"/>
      <c r="C77" s="69"/>
      <c r="D77" s="212"/>
      <c r="E77" s="212"/>
      <c r="F77" s="70"/>
      <c r="G77" s="211"/>
      <c r="H77" s="211"/>
    </row>
    <row r="78" spans="1:8" ht="13.5" customHeight="1">
      <c r="A78" s="210" t="s">
        <v>119</v>
      </c>
      <c r="B78" s="210"/>
      <c r="C78" s="69">
        <v>510</v>
      </c>
      <c r="D78" s="212"/>
      <c r="E78" s="212"/>
      <c r="F78" s="70"/>
      <c r="G78" s="211"/>
      <c r="H78" s="211"/>
    </row>
    <row r="79" spans="1:8" ht="12" customHeight="1">
      <c r="A79" s="210" t="s">
        <v>120</v>
      </c>
      <c r="B79" s="210"/>
      <c r="C79" s="69">
        <v>520</v>
      </c>
      <c r="D79" s="212"/>
      <c r="E79" s="212"/>
      <c r="F79" s="70"/>
      <c r="G79" s="211"/>
      <c r="H79" s="211"/>
    </row>
    <row r="80" spans="1:8" ht="12" customHeight="1">
      <c r="A80" s="210" t="s">
        <v>56</v>
      </c>
      <c r="B80" s="210"/>
      <c r="C80" s="69">
        <v>530</v>
      </c>
      <c r="D80" s="212"/>
      <c r="E80" s="212"/>
      <c r="F80" s="70"/>
      <c r="G80" s="211"/>
      <c r="H80" s="211"/>
    </row>
    <row r="81" spans="1:8" ht="12" customHeight="1">
      <c r="A81" s="210" t="s">
        <v>121</v>
      </c>
      <c r="B81" s="210"/>
      <c r="C81" s="69">
        <v>540</v>
      </c>
      <c r="D81" s="212"/>
      <c r="E81" s="212"/>
      <c r="F81" s="70"/>
      <c r="G81" s="211"/>
      <c r="H81" s="211"/>
    </row>
    <row r="82" spans="1:8" ht="24.75" customHeight="1">
      <c r="A82" s="210" t="s">
        <v>204</v>
      </c>
      <c r="B82" s="210"/>
      <c r="C82" s="69">
        <v>600</v>
      </c>
      <c r="D82" s="212"/>
      <c r="E82" s="212"/>
      <c r="F82" s="70"/>
      <c r="G82" s="211"/>
      <c r="H82" s="211"/>
    </row>
    <row r="83" spans="1:8" ht="12" customHeight="1">
      <c r="A83" s="210" t="s">
        <v>200</v>
      </c>
      <c r="B83" s="210"/>
      <c r="C83" s="69">
        <v>700</v>
      </c>
      <c r="D83" s="212"/>
      <c r="E83" s="212"/>
      <c r="F83" s="70"/>
      <c r="G83" s="211"/>
      <c r="H83" s="211"/>
    </row>
    <row r="84" spans="1:8" ht="12" customHeight="1">
      <c r="A84" s="210" t="s">
        <v>122</v>
      </c>
      <c r="B84" s="210"/>
      <c r="C84" s="69">
        <v>800</v>
      </c>
      <c r="D84" s="212"/>
      <c r="E84" s="212"/>
      <c r="F84" s="70"/>
      <c r="G84" s="211"/>
      <c r="H84" s="211"/>
    </row>
    <row r="85" spans="1:8" ht="12" customHeight="1">
      <c r="A85" s="210" t="s">
        <v>123</v>
      </c>
      <c r="B85" s="210"/>
      <c r="C85" s="69">
        <v>900</v>
      </c>
      <c r="D85" s="212"/>
      <c r="E85" s="212"/>
      <c r="F85" s="70"/>
      <c r="G85" s="211"/>
      <c r="H85" s="211"/>
    </row>
    <row r="86" spans="1:8" ht="12" customHeight="1">
      <c r="A86" s="210" t="s">
        <v>201</v>
      </c>
      <c r="B86" s="210"/>
      <c r="C86" s="69">
        <v>1000</v>
      </c>
      <c r="D86" s="212"/>
      <c r="E86" s="212"/>
      <c r="F86" s="70"/>
      <c r="G86" s="192"/>
      <c r="H86" s="192"/>
    </row>
    <row r="87" spans="1:8" ht="12" customHeight="1">
      <c r="A87" s="210" t="s">
        <v>124</v>
      </c>
      <c r="B87" s="210"/>
      <c r="C87" s="69">
        <v>1100</v>
      </c>
      <c r="D87" s="212"/>
      <c r="E87" s="212"/>
      <c r="F87" s="70"/>
      <c r="G87" s="192"/>
      <c r="H87" s="192"/>
    </row>
    <row r="88" spans="1:8" ht="12" customHeight="1">
      <c r="A88" s="210" t="s">
        <v>202</v>
      </c>
      <c r="B88" s="210"/>
      <c r="C88" s="69">
        <v>1200</v>
      </c>
      <c r="D88" s="212">
        <v>13570.6872</v>
      </c>
      <c r="E88" s="212"/>
      <c r="F88" s="201">
        <v>0.0894</v>
      </c>
      <c r="G88" s="192"/>
      <c r="H88" s="192"/>
    </row>
    <row r="89" spans="1:8" ht="12" customHeight="1">
      <c r="A89" s="210" t="s">
        <v>183</v>
      </c>
      <c r="B89" s="210"/>
      <c r="C89" s="69"/>
      <c r="D89" s="212"/>
      <c r="E89" s="212"/>
      <c r="F89" s="198"/>
      <c r="G89" s="192"/>
      <c r="H89" s="192"/>
    </row>
    <row r="90" spans="1:8" ht="23.25" customHeight="1">
      <c r="A90" s="210" t="s">
        <v>125</v>
      </c>
      <c r="B90" s="210"/>
      <c r="C90" s="69">
        <v>1210</v>
      </c>
      <c r="D90" s="212">
        <v>13570.6872</v>
      </c>
      <c r="E90" s="212"/>
      <c r="F90" s="198">
        <v>0.0894</v>
      </c>
      <c r="G90" s="192"/>
      <c r="H90" s="192"/>
    </row>
    <row r="91" spans="1:8" ht="12">
      <c r="A91" s="210" t="s">
        <v>126</v>
      </c>
      <c r="B91" s="210"/>
      <c r="C91" s="69">
        <v>1220</v>
      </c>
      <c r="D91" s="212"/>
      <c r="E91" s="212"/>
      <c r="F91" s="198"/>
      <c r="G91" s="192"/>
      <c r="H91" s="192"/>
    </row>
    <row r="92" spans="1:8" ht="23.25" customHeight="1">
      <c r="A92" s="210" t="s">
        <v>127</v>
      </c>
      <c r="B92" s="210"/>
      <c r="C92" s="69">
        <v>1230</v>
      </c>
      <c r="D92" s="212"/>
      <c r="E92" s="212"/>
      <c r="F92" s="198"/>
      <c r="G92" s="192"/>
      <c r="H92" s="192"/>
    </row>
    <row r="93" spans="1:8" ht="12" customHeight="1">
      <c r="A93" s="210" t="s">
        <v>188</v>
      </c>
      <c r="B93" s="210"/>
      <c r="C93" s="69">
        <v>1240</v>
      </c>
      <c r="D93" s="212"/>
      <c r="E93" s="212"/>
      <c r="F93" s="198"/>
      <c r="G93" s="192"/>
      <c r="H93" s="192"/>
    </row>
    <row r="94" spans="1:8" ht="26.25" customHeight="1">
      <c r="A94" s="210" t="s">
        <v>203</v>
      </c>
      <c r="B94" s="210"/>
      <c r="C94" s="69">
        <v>1300</v>
      </c>
      <c r="D94" s="256">
        <v>151823.11714</v>
      </c>
      <c r="E94" s="256"/>
      <c r="F94" s="198">
        <f>F12+F20+F88</f>
        <v>1</v>
      </c>
      <c r="G94" s="192"/>
      <c r="H94" s="192"/>
    </row>
    <row r="95" spans="1:8" ht="26.25" customHeight="1">
      <c r="A95" s="73"/>
      <c r="B95" s="73"/>
      <c r="C95" s="74"/>
      <c r="D95" s="75"/>
      <c r="E95" s="75"/>
      <c r="F95" s="76"/>
      <c r="G95" s="77"/>
      <c r="H95" s="77"/>
    </row>
    <row r="96" spans="1:8" ht="12.75">
      <c r="A96" s="171"/>
      <c r="B96" s="171"/>
      <c r="C96" s="171"/>
      <c r="D96" s="66"/>
      <c r="E96" s="66"/>
      <c r="F96" s="172"/>
      <c r="G96" s="171"/>
      <c r="H96" s="171"/>
    </row>
    <row r="97" spans="2:8" ht="12.75">
      <c r="B97" s="78" t="s">
        <v>190</v>
      </c>
      <c r="C97" s="171"/>
      <c r="D97" s="66"/>
      <c r="E97" s="191" t="s">
        <v>191</v>
      </c>
      <c r="F97" s="191"/>
      <c r="G97" s="191"/>
      <c r="H97" s="173"/>
    </row>
    <row r="98" spans="1:8" ht="12.75">
      <c r="A98" s="171"/>
      <c r="B98" s="57"/>
      <c r="C98" s="79" t="s">
        <v>192</v>
      </c>
      <c r="D98" s="80"/>
      <c r="E98" s="66"/>
      <c r="F98" s="172"/>
      <c r="G98" s="171"/>
      <c r="H98" s="173"/>
    </row>
    <row r="99" spans="1:8" ht="12.75">
      <c r="A99" s="171"/>
      <c r="B99" s="171"/>
      <c r="C99" s="171"/>
      <c r="D99" s="66"/>
      <c r="E99" s="66"/>
      <c r="F99" s="172"/>
      <c r="G99" s="171"/>
      <c r="H99" s="173"/>
    </row>
    <row r="100" spans="2:8" ht="24">
      <c r="B100" s="78" t="s">
        <v>193</v>
      </c>
      <c r="C100" s="171"/>
      <c r="D100" s="66"/>
      <c r="E100" s="191" t="s">
        <v>303</v>
      </c>
      <c r="F100" s="191"/>
      <c r="G100" s="191"/>
      <c r="H100" s="173"/>
    </row>
    <row r="101" spans="1:8" ht="12.75">
      <c r="A101" s="171"/>
      <c r="B101" s="53"/>
      <c r="C101" s="79" t="s">
        <v>192</v>
      </c>
      <c r="D101" s="80"/>
      <c r="E101" s="66"/>
      <c r="F101" s="172"/>
      <c r="G101" s="171"/>
      <c r="H101" s="173"/>
    </row>
    <row r="102" spans="2:6" ht="12">
      <c r="B102" s="58"/>
      <c r="C102" s="59"/>
      <c r="D102" s="60"/>
      <c r="E102" s="60"/>
      <c r="F102" s="61"/>
    </row>
    <row r="103" spans="2:6" ht="12">
      <c r="B103" s="58"/>
      <c r="C103" s="59"/>
      <c r="D103" s="60"/>
      <c r="E103" s="60"/>
      <c r="F103" s="61"/>
    </row>
    <row r="104" spans="2:6" ht="12">
      <c r="B104" s="58"/>
      <c r="C104" s="59"/>
      <c r="D104" s="60"/>
      <c r="E104" s="60"/>
      <c r="F104" s="61"/>
    </row>
    <row r="106" ht="12">
      <c r="B106" s="53"/>
    </row>
    <row r="107" ht="12">
      <c r="B107" s="53"/>
    </row>
    <row r="108" ht="12">
      <c r="B108" s="53"/>
    </row>
    <row r="109" ht="12">
      <c r="B109" s="53"/>
    </row>
    <row r="110" ht="12">
      <c r="B110" s="53"/>
    </row>
    <row r="111" ht="12">
      <c r="B111" s="53"/>
    </row>
    <row r="112" ht="12">
      <c r="B112" s="53"/>
    </row>
    <row r="113" ht="12">
      <c r="B113" s="53"/>
    </row>
    <row r="114" ht="12">
      <c r="B114" s="53"/>
    </row>
  </sheetData>
  <mergeCells count="259">
    <mergeCell ref="A46:B46"/>
    <mergeCell ref="D46:E46"/>
    <mergeCell ref="G46:H46"/>
    <mergeCell ref="A54:B54"/>
    <mergeCell ref="D54:E54"/>
    <mergeCell ref="G54:H54"/>
    <mergeCell ref="A47:B47"/>
    <mergeCell ref="D47:E47"/>
    <mergeCell ref="A45:B45"/>
    <mergeCell ref="D45:E45"/>
    <mergeCell ref="G45:H45"/>
    <mergeCell ref="A34:B34"/>
    <mergeCell ref="D34:E34"/>
    <mergeCell ref="G34:H34"/>
    <mergeCell ref="A35:B35"/>
    <mergeCell ref="D35:E35"/>
    <mergeCell ref="G35:H35"/>
    <mergeCell ref="D39:E39"/>
    <mergeCell ref="A1:H1"/>
    <mergeCell ref="A2:H2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3:B33"/>
    <mergeCell ref="D33:E33"/>
    <mergeCell ref="G33:H33"/>
    <mergeCell ref="A32:B32"/>
    <mergeCell ref="D32:E32"/>
    <mergeCell ref="G32:H32"/>
    <mergeCell ref="G39:H39"/>
    <mergeCell ref="A37:B37"/>
    <mergeCell ref="D37:E37"/>
    <mergeCell ref="G36:H36"/>
    <mergeCell ref="A36:B36"/>
    <mergeCell ref="D36:E36"/>
    <mergeCell ref="A38:B38"/>
    <mergeCell ref="D38:E38"/>
    <mergeCell ref="G37:H37"/>
    <mergeCell ref="G38:H38"/>
    <mergeCell ref="G44:H44"/>
    <mergeCell ref="A43:B43"/>
    <mergeCell ref="D43:E43"/>
    <mergeCell ref="A44:B44"/>
    <mergeCell ref="D44:E44"/>
    <mergeCell ref="G43:H43"/>
    <mergeCell ref="G47:H47"/>
    <mergeCell ref="G48:H48"/>
    <mergeCell ref="A48:B48"/>
    <mergeCell ref="D48:E48"/>
    <mergeCell ref="A49:B49"/>
    <mergeCell ref="D49:E49"/>
    <mergeCell ref="G49:H49"/>
    <mergeCell ref="D53:E53"/>
    <mergeCell ref="G53:H53"/>
    <mergeCell ref="A50:B50"/>
    <mergeCell ref="D50:E50"/>
    <mergeCell ref="G50:H50"/>
    <mergeCell ref="A51:B51"/>
    <mergeCell ref="D51:E51"/>
    <mergeCell ref="G51:H51"/>
    <mergeCell ref="G52:H52"/>
    <mergeCell ref="A53:B53"/>
    <mergeCell ref="A55:B55"/>
    <mergeCell ref="D55:E55"/>
    <mergeCell ref="G55:H55"/>
    <mergeCell ref="A52:B52"/>
    <mergeCell ref="D52:E52"/>
    <mergeCell ref="A56:B56"/>
    <mergeCell ref="D56:E56"/>
    <mergeCell ref="G56:H56"/>
    <mergeCell ref="A57:B57"/>
    <mergeCell ref="D57:E57"/>
    <mergeCell ref="G57:H57"/>
    <mergeCell ref="A58:B58"/>
    <mergeCell ref="D58:E58"/>
    <mergeCell ref="G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A63:B63"/>
    <mergeCell ref="D63:E63"/>
    <mergeCell ref="G63:H63"/>
    <mergeCell ref="A64:B64"/>
    <mergeCell ref="D64:E64"/>
    <mergeCell ref="G64:H64"/>
    <mergeCell ref="A66:B66"/>
    <mergeCell ref="D66:E66"/>
    <mergeCell ref="G66:H66"/>
    <mergeCell ref="A65:B65"/>
    <mergeCell ref="D65:E65"/>
    <mergeCell ref="G65:H65"/>
    <mergeCell ref="A67:B67"/>
    <mergeCell ref="D67:E67"/>
    <mergeCell ref="G67:H67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3:B73"/>
    <mergeCell ref="D73:E73"/>
    <mergeCell ref="G73:H73"/>
    <mergeCell ref="A74:B74"/>
    <mergeCell ref="D74:E74"/>
    <mergeCell ref="G74:H74"/>
    <mergeCell ref="A78:B78"/>
    <mergeCell ref="D78:E78"/>
    <mergeCell ref="G78:H78"/>
    <mergeCell ref="A77:B77"/>
    <mergeCell ref="D77:E77"/>
    <mergeCell ref="G77:H77"/>
    <mergeCell ref="A75:B75"/>
    <mergeCell ref="D75:E75"/>
    <mergeCell ref="G75:H75"/>
    <mergeCell ref="G76:H76"/>
    <mergeCell ref="A76:B76"/>
    <mergeCell ref="D76:E76"/>
    <mergeCell ref="A42:B42"/>
    <mergeCell ref="D42:E42"/>
    <mergeCell ref="G42:H42"/>
    <mergeCell ref="A39:B39"/>
    <mergeCell ref="G40:H40"/>
    <mergeCell ref="G41:H41"/>
    <mergeCell ref="A41:B41"/>
    <mergeCell ref="D41:E41"/>
    <mergeCell ref="A40:B40"/>
    <mergeCell ref="D40:E40"/>
    <mergeCell ref="A79:B79"/>
    <mergeCell ref="D79:E79"/>
    <mergeCell ref="G79:H79"/>
    <mergeCell ref="A80:B80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D87:E87"/>
    <mergeCell ref="G87:H87"/>
    <mergeCell ref="A88:B88"/>
    <mergeCell ref="D88:E88"/>
    <mergeCell ref="G88:H88"/>
    <mergeCell ref="A89:B89"/>
    <mergeCell ref="D89:E89"/>
    <mergeCell ref="G89:H89"/>
    <mergeCell ref="A90:B90"/>
    <mergeCell ref="D90:E90"/>
    <mergeCell ref="G90:H90"/>
    <mergeCell ref="A91:B91"/>
    <mergeCell ref="D91:E91"/>
    <mergeCell ref="G91:H91"/>
    <mergeCell ref="A92:B92"/>
    <mergeCell ref="D92:E92"/>
    <mergeCell ref="G92:H92"/>
    <mergeCell ref="E97:G97"/>
    <mergeCell ref="E100:G100"/>
    <mergeCell ref="G93:H93"/>
    <mergeCell ref="A94:B94"/>
    <mergeCell ref="D94:E94"/>
    <mergeCell ref="G94:H94"/>
    <mergeCell ref="A93:B93"/>
    <mergeCell ref="D93:E93"/>
  </mergeCells>
  <printOptions/>
  <pageMargins left="0.35433070866141736" right="0.2362204724409449" top="0.2362204724409449" bottom="0.2362204724409449" header="0.2362204724409449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workbookViewId="0" topLeftCell="B1">
      <selection activeCell="C3" sqref="C3"/>
    </sheetView>
  </sheetViews>
  <sheetFormatPr defaultColWidth="9.140625" defaultRowHeight="12.75"/>
  <cols>
    <col min="1" max="1" width="0.5625" style="6" hidden="1" customWidth="1"/>
    <col min="2" max="2" width="44.57421875" style="6" customWidth="1"/>
    <col min="3" max="3" width="21.421875" style="6" customWidth="1"/>
    <col min="4" max="4" width="17.421875" style="6" customWidth="1"/>
    <col min="5" max="5" width="18.00390625" style="6" customWidth="1"/>
    <col min="6" max="6" width="24.8515625" style="6" customWidth="1"/>
    <col min="7" max="7" width="13.00390625" style="6" customWidth="1"/>
    <col min="8" max="8" width="13.140625" style="6" customWidth="1"/>
    <col min="9" max="16384" width="9.140625" style="6" customWidth="1"/>
  </cols>
  <sheetData>
    <row r="1" ht="12">
      <c r="C1" s="96" t="s">
        <v>208</v>
      </c>
    </row>
    <row r="2" ht="12">
      <c r="C2" s="96" t="s">
        <v>209</v>
      </c>
    </row>
    <row r="3" ht="12">
      <c r="C3" s="126" t="s">
        <v>305</v>
      </c>
    </row>
    <row r="4" ht="12">
      <c r="C4" s="126"/>
    </row>
    <row r="5" ht="12">
      <c r="C5" s="167" t="s">
        <v>181</v>
      </c>
    </row>
    <row r="6" ht="12">
      <c r="C6" s="130" t="s">
        <v>234</v>
      </c>
    </row>
    <row r="7" ht="12">
      <c r="C7" s="168" t="s">
        <v>182</v>
      </c>
    </row>
    <row r="8" ht="12">
      <c r="C8" s="130" t="s">
        <v>235</v>
      </c>
    </row>
    <row r="9" ht="12">
      <c r="C9" s="130" t="s">
        <v>236</v>
      </c>
    </row>
    <row r="10" ht="12">
      <c r="C10" s="130"/>
    </row>
    <row r="11" ht="12">
      <c r="B11" s="6" t="s">
        <v>143</v>
      </c>
    </row>
    <row r="12" ht="12.75" thickBot="1"/>
    <row r="13" spans="2:6" ht="24.75" thickBot="1">
      <c r="B13" s="13" t="s">
        <v>149</v>
      </c>
      <c r="C13" s="13" t="s">
        <v>148</v>
      </c>
      <c r="D13" s="13" t="s">
        <v>147</v>
      </c>
      <c r="E13" s="13" t="s">
        <v>146</v>
      </c>
      <c r="F13" s="13" t="s">
        <v>145</v>
      </c>
    </row>
    <row r="14" spans="2:6" ht="12.75" thickBot="1">
      <c r="B14" s="10">
        <v>1</v>
      </c>
      <c r="C14" s="11">
        <v>2</v>
      </c>
      <c r="D14" s="11">
        <v>3</v>
      </c>
      <c r="E14" s="11">
        <v>4</v>
      </c>
      <c r="F14" s="11">
        <v>5</v>
      </c>
    </row>
    <row r="15" spans="2:6" ht="12.75" thickBot="1">
      <c r="B15" s="10" t="s">
        <v>169</v>
      </c>
      <c r="C15" s="11" t="s">
        <v>169</v>
      </c>
      <c r="D15" s="11" t="s">
        <v>169</v>
      </c>
      <c r="E15" s="11" t="s">
        <v>169</v>
      </c>
      <c r="F15" s="11" t="s">
        <v>169</v>
      </c>
    </row>
    <row r="17" ht="12">
      <c r="B17" s="6" t="s">
        <v>144</v>
      </c>
    </row>
    <row r="18" ht="6" customHeight="1"/>
    <row r="19" ht="12">
      <c r="B19" s="6" t="s">
        <v>206</v>
      </c>
    </row>
    <row r="20" ht="12.75" thickBot="1"/>
    <row r="21" spans="2:8" ht="60.75" thickBot="1">
      <c r="B21" s="8" t="s">
        <v>150</v>
      </c>
      <c r="C21" s="9" t="s">
        <v>151</v>
      </c>
      <c r="D21" s="9" t="s">
        <v>108</v>
      </c>
      <c r="E21" s="9" t="s">
        <v>152</v>
      </c>
      <c r="F21" s="9" t="s">
        <v>153</v>
      </c>
      <c r="G21" s="9" t="s">
        <v>154</v>
      </c>
      <c r="H21" s="9" t="s">
        <v>155</v>
      </c>
    </row>
    <row r="22" spans="2:8" ht="12.75" thickBot="1"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4">
        <v>6</v>
      </c>
      <c r="H22" s="14">
        <v>7</v>
      </c>
    </row>
    <row r="23" spans="1:8" ht="12.75" thickBot="1">
      <c r="A23" s="97"/>
      <c r="B23" s="14" t="s">
        <v>169</v>
      </c>
      <c r="C23" s="14" t="s">
        <v>169</v>
      </c>
      <c r="D23" s="14" t="s">
        <v>169</v>
      </c>
      <c r="E23" s="14" t="s">
        <v>169</v>
      </c>
      <c r="F23" s="14" t="s">
        <v>169</v>
      </c>
      <c r="G23" s="14" t="s">
        <v>169</v>
      </c>
      <c r="H23" s="14" t="s">
        <v>169</v>
      </c>
    </row>
    <row r="25" ht="12">
      <c r="B25" s="6" t="s">
        <v>207</v>
      </c>
    </row>
    <row r="26" ht="12.75" thickBot="1"/>
    <row r="27" spans="2:8" ht="60">
      <c r="B27" s="8" t="s">
        <v>150</v>
      </c>
      <c r="C27" s="9" t="s">
        <v>156</v>
      </c>
      <c r="D27" s="9" t="s">
        <v>157</v>
      </c>
      <c r="E27" s="9" t="s">
        <v>158</v>
      </c>
      <c r="F27" s="9" t="s">
        <v>159</v>
      </c>
      <c r="G27" s="9" t="s">
        <v>154</v>
      </c>
      <c r="H27" s="9" t="s">
        <v>160</v>
      </c>
    </row>
    <row r="28" spans="2:8" ht="12.75" thickBot="1">
      <c r="B28" s="10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1">
        <v>7</v>
      </c>
    </row>
    <row r="29" spans="2:8" ht="12.75" thickBot="1">
      <c r="B29" s="10" t="s">
        <v>169</v>
      </c>
      <c r="C29" s="11" t="s">
        <v>169</v>
      </c>
      <c r="D29" s="11" t="s">
        <v>169</v>
      </c>
      <c r="E29" s="11" t="s">
        <v>169</v>
      </c>
      <c r="F29" s="11" t="s">
        <v>169</v>
      </c>
      <c r="G29" s="11" t="s">
        <v>169</v>
      </c>
      <c r="H29" s="11" t="s">
        <v>169</v>
      </c>
    </row>
    <row r="31" ht="12">
      <c r="B31" s="6" t="s">
        <v>106</v>
      </c>
    </row>
    <row r="32" ht="12">
      <c r="B32" s="6" t="s">
        <v>107</v>
      </c>
    </row>
    <row r="33" ht="12">
      <c r="B33" s="6" t="s">
        <v>63</v>
      </c>
    </row>
    <row r="35" ht="12">
      <c r="B35" s="6" t="s">
        <v>64</v>
      </c>
    </row>
    <row r="36" ht="12">
      <c r="B36" s="6" t="s">
        <v>65</v>
      </c>
    </row>
    <row r="37" ht="12">
      <c r="B37" s="6" t="s">
        <v>295</v>
      </c>
    </row>
    <row r="38" ht="12">
      <c r="B38" s="6" t="s">
        <v>63</v>
      </c>
    </row>
  </sheetData>
  <printOptions/>
  <pageMargins left="0.2362204724409449" right="0.2362204724409449" top="0.2362204724409449" bottom="0.1968503937007874" header="0.2362204724409449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F13" sqref="F13"/>
    </sheetView>
  </sheetViews>
  <sheetFormatPr defaultColWidth="9.140625" defaultRowHeight="12.75"/>
  <cols>
    <col min="1" max="1" width="2.00390625" style="6" customWidth="1"/>
    <col min="2" max="2" width="45.140625" style="6" customWidth="1"/>
    <col min="3" max="3" width="6.8515625" style="6" customWidth="1"/>
    <col min="4" max="4" width="15.7109375" style="6" customWidth="1"/>
    <col min="5" max="5" width="15.8515625" style="29" customWidth="1"/>
    <col min="6" max="6" width="13.421875" style="6" customWidth="1"/>
    <col min="7" max="7" width="5.8515625" style="6" customWidth="1"/>
    <col min="8" max="16384" width="9.140625" style="6" customWidth="1"/>
  </cols>
  <sheetData>
    <row r="1" ht="12">
      <c r="C1" s="96" t="s">
        <v>215</v>
      </c>
    </row>
    <row r="2" ht="12">
      <c r="C2" s="96" t="s">
        <v>210</v>
      </c>
    </row>
    <row r="3" ht="12">
      <c r="C3" s="7"/>
    </row>
    <row r="4" ht="12">
      <c r="C4" s="167" t="s">
        <v>181</v>
      </c>
    </row>
    <row r="5" ht="12">
      <c r="C5" s="130" t="s">
        <v>234</v>
      </c>
    </row>
    <row r="6" ht="12">
      <c r="C6" s="168" t="s">
        <v>182</v>
      </c>
    </row>
    <row r="7" ht="12">
      <c r="C7" s="130" t="s">
        <v>235</v>
      </c>
    </row>
    <row r="8" ht="12">
      <c r="C8" s="130" t="s">
        <v>236</v>
      </c>
    </row>
    <row r="9" ht="12.75" thickBot="1"/>
    <row r="10" spans="2:5" ht="12" customHeight="1">
      <c r="B10" s="203" t="s">
        <v>128</v>
      </c>
      <c r="C10" s="187" t="s">
        <v>129</v>
      </c>
      <c r="D10" s="239" t="s">
        <v>319</v>
      </c>
      <c r="E10" s="202" t="s">
        <v>320</v>
      </c>
    </row>
    <row r="11" spans="2:5" ht="12.75" thickBot="1">
      <c r="B11" s="204"/>
      <c r="C11" s="17" t="s">
        <v>93</v>
      </c>
      <c r="D11" s="240"/>
      <c r="E11" s="31"/>
    </row>
    <row r="12" spans="2:5" ht="12.75" thickBot="1">
      <c r="B12" s="14">
        <v>1</v>
      </c>
      <c r="C12" s="14">
        <v>2</v>
      </c>
      <c r="D12" s="26">
        <v>4</v>
      </c>
      <c r="E12" s="14">
        <v>4</v>
      </c>
    </row>
    <row r="13" spans="2:5" ht="51.75" customHeight="1">
      <c r="B13" s="30" t="s">
        <v>133</v>
      </c>
      <c r="C13" s="30">
        <v>100</v>
      </c>
      <c r="D13" s="81">
        <v>34485.70567</v>
      </c>
      <c r="E13" s="46">
        <v>52164.86194</v>
      </c>
    </row>
    <row r="14" spans="2:5" ht="12.75" thickBot="1">
      <c r="B14" s="34" t="s">
        <v>130</v>
      </c>
      <c r="C14" s="82"/>
      <c r="D14" s="84"/>
      <c r="E14" s="38"/>
    </row>
    <row r="15" spans="2:5" ht="26.25" customHeight="1" thickBot="1">
      <c r="B15" s="30" t="s">
        <v>134</v>
      </c>
      <c r="C15" s="8">
        <v>110</v>
      </c>
      <c r="D15" s="86">
        <v>34362.46722</v>
      </c>
      <c r="E15" s="46">
        <v>48904.88501</v>
      </c>
    </row>
    <row r="16" spans="2:5" ht="60.75" thickBot="1">
      <c r="B16" s="13" t="s">
        <v>135</v>
      </c>
      <c r="C16" s="13">
        <v>120</v>
      </c>
      <c r="D16" s="88">
        <v>62.39839</v>
      </c>
      <c r="E16" s="87">
        <v>3199.13687</v>
      </c>
    </row>
    <row r="17" spans="2:5" ht="36.75" thickBot="1">
      <c r="B17" s="13" t="s">
        <v>136</v>
      </c>
      <c r="C17" s="13">
        <v>130</v>
      </c>
      <c r="D17" s="176">
        <v>60.84006</v>
      </c>
      <c r="E17" s="176">
        <v>60.84006</v>
      </c>
    </row>
    <row r="18" spans="2:5" ht="60.75" thickBot="1">
      <c r="B18" s="13" t="s">
        <v>137</v>
      </c>
      <c r="C18" s="13">
        <v>140</v>
      </c>
      <c r="D18" s="88">
        <v>0</v>
      </c>
      <c r="E18" s="87">
        <v>0</v>
      </c>
    </row>
    <row r="19" spans="2:5" ht="13.5" customHeight="1" thickBot="1">
      <c r="B19" s="13" t="s">
        <v>131</v>
      </c>
      <c r="C19" s="13">
        <v>150</v>
      </c>
      <c r="D19" s="91">
        <v>0</v>
      </c>
      <c r="E19" s="90">
        <v>0</v>
      </c>
    </row>
    <row r="20" spans="2:5" ht="36.75" customHeight="1">
      <c r="B20" s="30" t="s">
        <v>138</v>
      </c>
      <c r="C20" s="8">
        <v>200</v>
      </c>
      <c r="D20" s="89">
        <v>698</v>
      </c>
      <c r="E20" s="85">
        <v>1022</v>
      </c>
    </row>
    <row r="21" spans="2:5" ht="12.75" thickBot="1">
      <c r="B21" s="34" t="s">
        <v>130</v>
      </c>
      <c r="C21" s="82"/>
      <c r="D21" s="84"/>
      <c r="E21" s="83"/>
    </row>
    <row r="22" spans="2:5" ht="24.75" thickBot="1">
      <c r="B22" s="30" t="s">
        <v>139</v>
      </c>
      <c r="C22" s="8">
        <v>210</v>
      </c>
      <c r="D22" s="89">
        <v>691</v>
      </c>
      <c r="E22" s="85">
        <v>1012</v>
      </c>
    </row>
    <row r="23" spans="2:5" ht="60.75" thickBot="1">
      <c r="B23" s="13" t="s">
        <v>140</v>
      </c>
      <c r="C23" s="8">
        <v>220</v>
      </c>
      <c r="D23" s="89">
        <v>4</v>
      </c>
      <c r="E23" s="85">
        <v>7</v>
      </c>
    </row>
    <row r="24" spans="2:5" ht="36.75" thickBot="1">
      <c r="B24" s="13" t="s">
        <v>141</v>
      </c>
      <c r="C24" s="13">
        <v>230</v>
      </c>
      <c r="D24" s="91">
        <v>1</v>
      </c>
      <c r="E24" s="90">
        <v>1</v>
      </c>
    </row>
    <row r="25" spans="2:5" ht="60.75" thickBot="1">
      <c r="B25" s="13" t="s">
        <v>142</v>
      </c>
      <c r="C25" s="13">
        <v>240</v>
      </c>
      <c r="D25" s="91">
        <v>2</v>
      </c>
      <c r="E25" s="90">
        <v>2</v>
      </c>
    </row>
    <row r="26" spans="2:5" ht="12.75" thickBot="1">
      <c r="B26" s="13" t="s">
        <v>132</v>
      </c>
      <c r="C26" s="13">
        <v>250</v>
      </c>
      <c r="D26" s="91">
        <v>0</v>
      </c>
      <c r="E26" s="90">
        <v>0</v>
      </c>
    </row>
    <row r="27" spans="2:6" ht="12">
      <c r="B27" s="92"/>
      <c r="C27" s="92"/>
      <c r="D27" s="93"/>
      <c r="E27" s="94"/>
      <c r="F27" s="93"/>
    </row>
    <row r="29" ht="12">
      <c r="B29" s="6" t="s">
        <v>106</v>
      </c>
    </row>
    <row r="30" spans="2:4" ht="12">
      <c r="B30" s="6" t="s">
        <v>211</v>
      </c>
      <c r="C30" s="95" t="s">
        <v>214</v>
      </c>
      <c r="D30" s="6" t="s">
        <v>212</v>
      </c>
    </row>
    <row r="31" ht="12">
      <c r="D31" s="6" t="s">
        <v>192</v>
      </c>
    </row>
    <row r="33" ht="12">
      <c r="B33" s="6" t="s">
        <v>64</v>
      </c>
    </row>
    <row r="34" ht="12">
      <c r="B34" s="6" t="s">
        <v>65</v>
      </c>
    </row>
    <row r="35" spans="2:4" ht="12">
      <c r="B35" s="6" t="s">
        <v>213</v>
      </c>
      <c r="C35" s="6" t="s">
        <v>214</v>
      </c>
      <c r="D35" s="6" t="s">
        <v>301</v>
      </c>
    </row>
    <row r="36" ht="12">
      <c r="D36" s="6" t="s">
        <v>192</v>
      </c>
    </row>
  </sheetData>
  <mergeCells count="2">
    <mergeCell ref="B10:B11"/>
    <mergeCell ref="D10:D11"/>
  </mergeCells>
  <printOptions/>
  <pageMargins left="0.6299212598425197" right="0.2362204724409449" top="0.2755905511811024" bottom="0.35433070866141736" header="0.2362204724409449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B7">
      <selection activeCell="F17" sqref="F17"/>
    </sheetView>
  </sheetViews>
  <sheetFormatPr defaultColWidth="9.140625" defaultRowHeight="12.75"/>
  <cols>
    <col min="1" max="1" width="6.421875" style="23" customWidth="1"/>
    <col min="2" max="2" width="47.00390625" style="23" customWidth="1"/>
    <col min="3" max="3" width="13.00390625" style="23" customWidth="1"/>
    <col min="4" max="4" width="21.57421875" style="23" customWidth="1"/>
    <col min="5" max="5" width="15.00390625" style="23" customWidth="1"/>
    <col min="6" max="6" width="16.57421875" style="23" bestFit="1" customWidth="1"/>
    <col min="7" max="7" width="15.57421875" style="23" bestFit="1" customWidth="1"/>
    <col min="8" max="16384" width="9.140625" style="23" customWidth="1"/>
  </cols>
  <sheetData>
    <row r="2" ht="15" customHeight="1">
      <c r="B2" s="3"/>
    </row>
    <row r="3" s="166" customFormat="1" ht="13.5">
      <c r="B3" s="154" t="s">
        <v>294</v>
      </c>
    </row>
    <row r="4" spans="2:6" s="166" customFormat="1" ht="13.5">
      <c r="B4" s="242" t="s">
        <v>304</v>
      </c>
      <c r="C4" s="242"/>
      <c r="F4" s="27"/>
    </row>
    <row r="5" spans="1:8" s="108" customFormat="1" ht="12">
      <c r="A5" s="243" t="s">
        <v>181</v>
      </c>
      <c r="B5" s="243"/>
      <c r="C5" s="243"/>
      <c r="D5" s="243"/>
      <c r="E5" s="243"/>
      <c r="F5" s="131"/>
      <c r="G5" s="131"/>
      <c r="H5" s="131"/>
    </row>
    <row r="6" spans="1:8" s="108" customFormat="1" ht="12.75" customHeight="1">
      <c r="A6" s="241" t="s">
        <v>234</v>
      </c>
      <c r="B6" s="241"/>
      <c r="C6" s="241"/>
      <c r="D6" s="241"/>
      <c r="E6" s="241"/>
      <c r="F6" s="53"/>
      <c r="G6" s="53"/>
      <c r="H6" s="53"/>
    </row>
    <row r="7" spans="1:8" s="108" customFormat="1" ht="12">
      <c r="A7" s="244" t="s">
        <v>182</v>
      </c>
      <c r="B7" s="244"/>
      <c r="C7" s="244"/>
      <c r="D7" s="244"/>
      <c r="E7" s="244"/>
      <c r="F7" s="131"/>
      <c r="G7" s="131"/>
      <c r="H7" s="131"/>
    </row>
    <row r="8" spans="1:8" s="108" customFormat="1" ht="12.75" customHeight="1">
      <c r="A8" s="241" t="s">
        <v>235</v>
      </c>
      <c r="B8" s="241"/>
      <c r="C8" s="241"/>
      <c r="D8" s="241"/>
      <c r="E8" s="241"/>
      <c r="F8" s="53"/>
      <c r="G8" s="53"/>
      <c r="H8" s="53"/>
    </row>
    <row r="9" spans="1:8" s="108" customFormat="1" ht="12.75" customHeight="1">
      <c r="A9" s="241" t="s">
        <v>236</v>
      </c>
      <c r="B9" s="241"/>
      <c r="C9" s="241"/>
      <c r="D9" s="241"/>
      <c r="E9" s="241"/>
      <c r="F9" s="53"/>
      <c r="G9" s="53"/>
      <c r="H9" s="53"/>
    </row>
    <row r="10" ht="14.25" thickBot="1">
      <c r="B10" s="1"/>
    </row>
    <row r="11" spans="2:6" ht="25.5" customHeight="1" thickBot="1">
      <c r="B11" s="98" t="s">
        <v>167</v>
      </c>
      <c r="C11" s="98" t="s">
        <v>168</v>
      </c>
      <c r="D11" s="98" t="s">
        <v>164</v>
      </c>
      <c r="F11" s="2"/>
    </row>
    <row r="12" spans="2:7" ht="26.25" thickBot="1">
      <c r="B12" s="99" t="s">
        <v>223</v>
      </c>
      <c r="C12" s="100">
        <v>10</v>
      </c>
      <c r="D12" s="101">
        <v>77007548.51</v>
      </c>
      <c r="E12" s="102"/>
      <c r="F12" s="2"/>
      <c r="G12" s="2"/>
    </row>
    <row r="13" spans="2:7" s="22" customFormat="1" ht="13.5" thickBot="1">
      <c r="B13" s="103" t="s">
        <v>165</v>
      </c>
      <c r="C13" s="104">
        <v>20</v>
      </c>
      <c r="D13" s="101">
        <v>48371367.900000006</v>
      </c>
      <c r="E13" s="129"/>
      <c r="F13" s="178"/>
      <c r="G13" s="179"/>
    </row>
    <row r="14" spans="2:7" s="22" customFormat="1" ht="13.5" thickBot="1">
      <c r="B14" s="105" t="s">
        <v>166</v>
      </c>
      <c r="C14" s="106">
        <v>30</v>
      </c>
      <c r="D14" s="101">
        <v>6914498.35</v>
      </c>
      <c r="E14" s="129"/>
      <c r="F14" s="179"/>
      <c r="G14" s="179"/>
    </row>
    <row r="15" spans="2:7" s="22" customFormat="1" ht="42" customHeight="1" thickBot="1">
      <c r="B15" s="105" t="s">
        <v>224</v>
      </c>
      <c r="C15" s="106">
        <v>40</v>
      </c>
      <c r="D15" s="101">
        <v>4946199.11</v>
      </c>
      <c r="F15" s="180"/>
      <c r="G15" s="179"/>
    </row>
    <row r="16" spans="2:7" s="22" customFormat="1" ht="39" thickBot="1">
      <c r="B16" s="105" t="s">
        <v>225</v>
      </c>
      <c r="C16" s="106">
        <v>50</v>
      </c>
      <c r="D16" s="101">
        <v>8387034.13</v>
      </c>
      <c r="F16" s="182"/>
      <c r="G16" s="179"/>
    </row>
    <row r="17" spans="2:7" ht="27.75" customHeight="1" thickBot="1">
      <c r="B17" s="105" t="s">
        <v>226</v>
      </c>
      <c r="C17" s="106">
        <v>60</v>
      </c>
      <c r="D17" s="101">
        <v>0</v>
      </c>
      <c r="F17" s="182"/>
      <c r="G17" s="2"/>
    </row>
    <row r="18" spans="2:7" ht="51.75" thickBot="1">
      <c r="B18" s="105" t="s">
        <v>227</v>
      </c>
      <c r="C18" s="106">
        <v>70</v>
      </c>
      <c r="D18" s="107">
        <v>28493657.690000024</v>
      </c>
      <c r="F18" s="182"/>
      <c r="G18" s="2"/>
    </row>
    <row r="19" spans="2:7" ht="26.25" thickBot="1">
      <c r="B19" s="105" t="s">
        <v>228</v>
      </c>
      <c r="C19" s="104">
        <v>80</v>
      </c>
      <c r="D19" s="107">
        <f>D12+D13-D14-D15+D16-D17+D18</f>
        <v>150398910.77000004</v>
      </c>
      <c r="F19" s="182"/>
      <c r="G19" s="181"/>
    </row>
    <row r="20" spans="2:7" ht="13.5">
      <c r="B20" s="1"/>
      <c r="F20" s="182"/>
      <c r="G20" s="28"/>
    </row>
    <row r="21" spans="2:7" ht="13.5">
      <c r="B21" s="1"/>
      <c r="D21" s="4"/>
      <c r="F21" s="2"/>
      <c r="G21" s="2"/>
    </row>
    <row r="22" spans="2:7" ht="12.75">
      <c r="B22" s="108" t="s">
        <v>106</v>
      </c>
      <c r="C22" s="108"/>
      <c r="D22" s="108"/>
      <c r="F22" s="2"/>
      <c r="G22" s="2"/>
    </row>
    <row r="23" spans="2:7" ht="12.75">
      <c r="B23" s="108" t="s">
        <v>229</v>
      </c>
      <c r="C23" s="109"/>
      <c r="D23" s="108" t="s">
        <v>191</v>
      </c>
      <c r="F23" s="2"/>
      <c r="G23" s="181"/>
    </row>
    <row r="24" spans="2:7" ht="12.75">
      <c r="B24" s="108"/>
      <c r="C24" s="110" t="s">
        <v>192</v>
      </c>
      <c r="D24" s="108"/>
      <c r="F24" s="2"/>
      <c r="G24" s="2"/>
    </row>
    <row r="25" spans="2:7" ht="12.75">
      <c r="B25" s="108"/>
      <c r="C25" s="108"/>
      <c r="D25" s="108"/>
      <c r="F25" s="2"/>
      <c r="G25" s="2"/>
    </row>
    <row r="26" spans="2:7" ht="12.75">
      <c r="B26" s="108" t="s">
        <v>64</v>
      </c>
      <c r="C26" s="108"/>
      <c r="D26" s="108"/>
      <c r="F26" s="2"/>
      <c r="G26" s="2"/>
    </row>
    <row r="27" spans="2:7" ht="12.75">
      <c r="B27" s="108" t="s">
        <v>65</v>
      </c>
      <c r="C27" s="108"/>
      <c r="D27" s="108"/>
      <c r="F27" s="2"/>
      <c r="G27" s="2"/>
    </row>
    <row r="28" spans="2:4" ht="12.75">
      <c r="B28" s="108" t="s">
        <v>230</v>
      </c>
      <c r="C28" s="109"/>
      <c r="D28" s="108" t="s">
        <v>302</v>
      </c>
    </row>
    <row r="29" spans="2:4" ht="12.75">
      <c r="B29" s="108"/>
      <c r="C29" s="110" t="s">
        <v>192</v>
      </c>
      <c r="D29" s="108"/>
    </row>
    <row r="30" spans="2:4" ht="12.75">
      <c r="B30" s="108"/>
      <c r="C30" s="108"/>
      <c r="D30" s="108"/>
    </row>
    <row r="31" ht="12.75"/>
    <row r="32" spans="2:6" ht="33.75">
      <c r="B32" s="111" t="s">
        <v>231</v>
      </c>
      <c r="C32" s="109"/>
      <c r="D32" s="112" t="s">
        <v>232</v>
      </c>
      <c r="F32" s="113"/>
    </row>
    <row r="33" spans="2:6" ht="12.75">
      <c r="B33" s="113"/>
      <c r="C33" s="110" t="s">
        <v>192</v>
      </c>
      <c r="D33" s="110"/>
      <c r="E33" s="113"/>
      <c r="F33" s="113"/>
    </row>
    <row r="34" spans="2:6" ht="13.5">
      <c r="B34" s="1"/>
      <c r="F34" s="27"/>
    </row>
    <row r="35" spans="2:4" s="117" customFormat="1" ht="12.75">
      <c r="B35" s="118"/>
      <c r="C35" s="118"/>
      <c r="D35" s="118"/>
    </row>
    <row r="36" spans="2:5" s="117" customFormat="1" ht="12.75">
      <c r="B36" s="116"/>
      <c r="C36" s="119"/>
      <c r="D36" s="114"/>
      <c r="E36" s="120"/>
    </row>
    <row r="37" spans="2:5" s="117" customFormat="1" ht="12.75">
      <c r="B37" s="121"/>
      <c r="C37" s="121"/>
      <c r="D37" s="115"/>
      <c r="E37" s="119"/>
    </row>
    <row r="38" spans="2:5" s="117" customFormat="1" ht="12.75">
      <c r="B38" s="188"/>
      <c r="C38" s="188"/>
      <c r="D38" s="188"/>
      <c r="E38" s="119"/>
    </row>
    <row r="39" spans="2:4" s="117" customFormat="1" ht="12.75">
      <c r="B39" s="189"/>
      <c r="C39" s="189"/>
      <c r="D39" s="178"/>
    </row>
    <row r="40" spans="2:7" s="117" customFormat="1" ht="12.75">
      <c r="B40" s="189"/>
      <c r="C40" s="189"/>
      <c r="D40" s="178"/>
      <c r="E40" s="28"/>
      <c r="F40" s="122"/>
      <c r="G40" s="123"/>
    </row>
    <row r="41" spans="2:4" s="117" customFormat="1" ht="12.75">
      <c r="B41" s="189"/>
      <c r="C41" s="189"/>
      <c r="D41" s="178"/>
    </row>
    <row r="42" spans="2:7" s="117" customFormat="1" ht="12.75">
      <c r="B42" s="189"/>
      <c r="C42" s="189"/>
      <c r="D42" s="178"/>
      <c r="F42" s="122"/>
      <c r="G42" s="122"/>
    </row>
    <row r="43" spans="2:7" s="117" customFormat="1" ht="12.75">
      <c r="B43" s="189"/>
      <c r="C43" s="189"/>
      <c r="D43" s="178"/>
      <c r="G43" s="122"/>
    </row>
    <row r="44" spans="2:6" s="117" customFormat="1" ht="12.75">
      <c r="B44" s="189"/>
      <c r="C44" s="189"/>
      <c r="D44" s="178"/>
      <c r="F44" s="125"/>
    </row>
    <row r="45" spans="2:6" s="117" customFormat="1" ht="12.75">
      <c r="B45" s="189"/>
      <c r="C45" s="189"/>
      <c r="D45" s="190"/>
      <c r="E45" s="123"/>
      <c r="F45" s="123"/>
    </row>
    <row r="46" spans="2:7" s="117" customFormat="1" ht="12.75">
      <c r="B46" s="189"/>
      <c r="C46" s="189"/>
      <c r="D46" s="190"/>
      <c r="F46" s="123"/>
      <c r="G46" s="122"/>
    </row>
    <row r="47" spans="2:4" s="117" customFormat="1" ht="13.5">
      <c r="B47" s="124"/>
      <c r="D47" s="123"/>
    </row>
    <row r="48" s="117" customFormat="1" ht="13.5">
      <c r="B48" s="124"/>
    </row>
    <row r="49" s="117" customFormat="1" ht="13.5">
      <c r="B49" s="124"/>
    </row>
    <row r="50" s="117" customFormat="1" ht="13.5">
      <c r="B50" s="124"/>
    </row>
    <row r="51" s="117" customFormat="1" ht="13.5">
      <c r="B51" s="124"/>
    </row>
    <row r="52" s="117" customFormat="1" ht="13.5">
      <c r="B52" s="124"/>
    </row>
    <row r="53" s="117" customFormat="1" ht="13.5">
      <c r="B53" s="124"/>
    </row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</sheetData>
  <mergeCells count="6">
    <mergeCell ref="A8:E8"/>
    <mergeCell ref="A9:E9"/>
    <mergeCell ref="B4:C4"/>
    <mergeCell ref="A5:E5"/>
    <mergeCell ref="A6:E6"/>
    <mergeCell ref="A7:E7"/>
  </mergeCell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21" sqref="A21:B21"/>
    </sheetView>
  </sheetViews>
  <sheetFormatPr defaultColWidth="9.140625" defaultRowHeight="12.75"/>
  <cols>
    <col min="1" max="1" width="43.140625" style="108" customWidth="1"/>
    <col min="2" max="2" width="7.421875" style="153" customWidth="1"/>
    <col min="3" max="3" width="9.7109375" style="108" customWidth="1"/>
    <col min="4" max="5" width="16.28125" style="108" customWidth="1"/>
    <col min="6" max="16384" width="9.140625" style="108" customWidth="1"/>
  </cols>
  <sheetData>
    <row r="1" spans="1:8" ht="28.5" customHeight="1">
      <c r="A1" s="245" t="s">
        <v>233</v>
      </c>
      <c r="B1" s="245"/>
      <c r="C1" s="245"/>
      <c r="D1" s="245"/>
      <c r="E1" s="245"/>
      <c r="F1" s="131"/>
      <c r="G1" s="131"/>
      <c r="H1" s="131"/>
    </row>
    <row r="2" spans="1:8" ht="7.5" customHeight="1">
      <c r="A2" s="132"/>
      <c r="B2" s="132"/>
      <c r="C2" s="132"/>
      <c r="D2" s="133"/>
      <c r="E2" s="134"/>
      <c r="F2" s="135"/>
      <c r="G2" s="135"/>
      <c r="H2" s="135"/>
    </row>
    <row r="3" spans="1:8" ht="12">
      <c r="A3" s="243" t="s">
        <v>181</v>
      </c>
      <c r="B3" s="243"/>
      <c r="C3" s="243"/>
      <c r="D3" s="243"/>
      <c r="E3" s="243"/>
      <c r="F3" s="131"/>
      <c r="G3" s="131"/>
      <c r="H3" s="131"/>
    </row>
    <row r="4" spans="1:8" ht="12.75" customHeight="1">
      <c r="A4" s="241" t="s">
        <v>234</v>
      </c>
      <c r="B4" s="241"/>
      <c r="C4" s="241"/>
      <c r="D4" s="241"/>
      <c r="E4" s="241"/>
      <c r="F4" s="53"/>
      <c r="G4" s="53"/>
      <c r="H4" s="53"/>
    </row>
    <row r="5" spans="1:8" ht="12">
      <c r="A5" s="244" t="s">
        <v>182</v>
      </c>
      <c r="B5" s="244"/>
      <c r="C5" s="244"/>
      <c r="D5" s="244"/>
      <c r="E5" s="244"/>
      <c r="F5" s="131"/>
      <c r="G5" s="131"/>
      <c r="H5" s="131"/>
    </row>
    <row r="6" spans="1:8" ht="12.75" customHeight="1">
      <c r="A6" s="241" t="s">
        <v>235</v>
      </c>
      <c r="B6" s="241"/>
      <c r="C6" s="241"/>
      <c r="D6" s="241"/>
      <c r="E6" s="241"/>
      <c r="F6" s="53"/>
      <c r="G6" s="53"/>
      <c r="H6" s="53"/>
    </row>
    <row r="7" spans="1:8" ht="12.75" customHeight="1">
      <c r="A7" s="241" t="s">
        <v>236</v>
      </c>
      <c r="B7" s="241"/>
      <c r="C7" s="241"/>
      <c r="D7" s="241"/>
      <c r="E7" s="241"/>
      <c r="F7" s="53"/>
      <c r="G7" s="53"/>
      <c r="H7" s="53"/>
    </row>
    <row r="8" spans="1:8" ht="7.5" customHeight="1">
      <c r="A8" s="136"/>
      <c r="B8" s="136"/>
      <c r="C8" s="136"/>
      <c r="D8" s="137"/>
      <c r="E8" s="138"/>
      <c r="F8" s="139"/>
      <c r="G8" s="139"/>
      <c r="H8" s="139"/>
    </row>
    <row r="9" spans="1:8" ht="11.25">
      <c r="A9" s="140" t="s">
        <v>237</v>
      </c>
      <c r="B9" s="246">
        <v>38776.833333333336</v>
      </c>
      <c r="C9" s="246"/>
      <c r="D9" s="246"/>
      <c r="E9" s="246"/>
      <c r="F9" s="141"/>
      <c r="G9" s="141"/>
      <c r="H9" s="141"/>
    </row>
    <row r="10" spans="1:4" ht="7.5" customHeight="1">
      <c r="A10" s="142"/>
      <c r="B10" s="142"/>
      <c r="C10" s="142"/>
      <c r="D10" s="143"/>
    </row>
    <row r="11" spans="1:5" ht="22.5">
      <c r="A11" s="247" t="s">
        <v>238</v>
      </c>
      <c r="B11" s="248"/>
      <c r="C11" s="247" t="s">
        <v>239</v>
      </c>
      <c r="D11" s="144" t="s">
        <v>240</v>
      </c>
      <c r="E11" s="144" t="s">
        <v>240</v>
      </c>
    </row>
    <row r="12" spans="1:5" ht="11.25">
      <c r="A12" s="249"/>
      <c r="B12" s="250"/>
      <c r="C12" s="249"/>
      <c r="D12" s="145">
        <v>38776</v>
      </c>
      <c r="E12" s="145">
        <v>38775</v>
      </c>
    </row>
    <row r="13" spans="1:5" ht="11.25">
      <c r="A13" s="251">
        <v>1</v>
      </c>
      <c r="B13" s="251"/>
      <c r="C13" s="146">
        <v>2</v>
      </c>
      <c r="D13" s="147">
        <v>3</v>
      </c>
      <c r="E13" s="147">
        <v>4</v>
      </c>
    </row>
    <row r="14" spans="1:5" ht="11.25">
      <c r="A14" s="252" t="s">
        <v>241</v>
      </c>
      <c r="B14" s="252"/>
      <c r="C14" s="148"/>
      <c r="D14" s="148"/>
      <c r="E14" s="148"/>
    </row>
    <row r="15" spans="1:5" ht="11.25">
      <c r="A15" s="253" t="s">
        <v>242</v>
      </c>
      <c r="B15" s="253"/>
      <c r="C15" s="148">
        <v>10</v>
      </c>
      <c r="D15" s="149">
        <v>4071090.76</v>
      </c>
      <c r="E15" s="149">
        <v>8043758.48</v>
      </c>
    </row>
    <row r="16" spans="1:5" ht="11.25">
      <c r="A16" s="254" t="s">
        <v>184</v>
      </c>
      <c r="B16" s="254"/>
      <c r="C16" s="148">
        <v>11</v>
      </c>
      <c r="D16" s="149">
        <v>4071090.76</v>
      </c>
      <c r="E16" s="149">
        <v>8043758.48</v>
      </c>
    </row>
    <row r="17" spans="1:5" ht="11.25">
      <c r="A17" s="254" t="s">
        <v>185</v>
      </c>
      <c r="B17" s="254"/>
      <c r="C17" s="148">
        <v>12</v>
      </c>
      <c r="D17" s="149">
        <v>0</v>
      </c>
      <c r="E17" s="149">
        <v>0</v>
      </c>
    </row>
    <row r="18" spans="1:5" ht="11.25">
      <c r="A18" s="253" t="s">
        <v>243</v>
      </c>
      <c r="B18" s="253"/>
      <c r="C18" s="148">
        <v>20</v>
      </c>
      <c r="D18" s="149">
        <v>0</v>
      </c>
      <c r="E18" s="149">
        <v>0</v>
      </c>
    </row>
    <row r="19" spans="1:5" ht="11.25">
      <c r="A19" s="254" t="s">
        <v>184</v>
      </c>
      <c r="B19" s="254"/>
      <c r="C19" s="148">
        <v>21</v>
      </c>
      <c r="D19" s="149">
        <v>0</v>
      </c>
      <c r="E19" s="149">
        <v>0</v>
      </c>
    </row>
    <row r="20" spans="1:5" ht="11.25">
      <c r="A20" s="254" t="s">
        <v>185</v>
      </c>
      <c r="B20" s="254"/>
      <c r="C20" s="148">
        <v>22</v>
      </c>
      <c r="D20" s="149">
        <v>0</v>
      </c>
      <c r="E20" s="149">
        <v>0</v>
      </c>
    </row>
    <row r="21" spans="1:5" ht="11.25">
      <c r="A21" s="253" t="s">
        <v>244</v>
      </c>
      <c r="B21" s="253"/>
      <c r="C21" s="148">
        <v>30</v>
      </c>
      <c r="D21" s="149">
        <v>0</v>
      </c>
      <c r="E21" s="149">
        <v>0</v>
      </c>
    </row>
    <row r="22" spans="1:5" ht="24.75" customHeight="1">
      <c r="A22" s="253" t="s">
        <v>245</v>
      </c>
      <c r="B22" s="253"/>
      <c r="C22" s="148">
        <v>40</v>
      </c>
      <c r="D22" s="149">
        <v>0</v>
      </c>
      <c r="E22" s="149">
        <v>0</v>
      </c>
    </row>
    <row r="23" spans="1:5" ht="11.25">
      <c r="A23" s="253" t="s">
        <v>246</v>
      </c>
      <c r="B23" s="253"/>
      <c r="C23" s="148">
        <v>50</v>
      </c>
      <c r="D23" s="149">
        <v>0</v>
      </c>
      <c r="E23" s="149">
        <v>0</v>
      </c>
    </row>
    <row r="24" spans="1:5" ht="26.25" customHeight="1">
      <c r="A24" s="253" t="s">
        <v>247</v>
      </c>
      <c r="B24" s="253"/>
      <c r="C24" s="148">
        <v>60</v>
      </c>
      <c r="D24" s="149">
        <v>0</v>
      </c>
      <c r="E24" s="149">
        <v>0</v>
      </c>
    </row>
    <row r="25" spans="1:5" ht="11.25">
      <c r="A25" s="253" t="s">
        <v>248</v>
      </c>
      <c r="B25" s="253"/>
      <c r="C25" s="148">
        <v>70</v>
      </c>
      <c r="D25" s="149">
        <v>134181339.18</v>
      </c>
      <c r="E25" s="149">
        <v>133183103.88</v>
      </c>
    </row>
    <row r="26" spans="1:5" ht="11.25">
      <c r="A26" s="253" t="s">
        <v>55</v>
      </c>
      <c r="B26" s="253"/>
      <c r="C26" s="148">
        <v>80</v>
      </c>
      <c r="D26" s="149">
        <v>0</v>
      </c>
      <c r="E26" s="149">
        <v>0</v>
      </c>
    </row>
    <row r="27" spans="1:5" ht="11.25">
      <c r="A27" s="253" t="s">
        <v>249</v>
      </c>
      <c r="B27" s="253"/>
      <c r="C27" s="148">
        <v>90</v>
      </c>
      <c r="D27" s="149">
        <v>0</v>
      </c>
      <c r="E27" s="149">
        <v>0</v>
      </c>
    </row>
    <row r="28" spans="1:5" ht="11.25">
      <c r="A28" s="254" t="s">
        <v>250</v>
      </c>
      <c r="B28" s="254"/>
      <c r="C28" s="148">
        <v>91</v>
      </c>
      <c r="D28" s="149">
        <v>0</v>
      </c>
      <c r="E28" s="149">
        <v>0</v>
      </c>
    </row>
    <row r="29" spans="1:5" ht="11.25">
      <c r="A29" s="254" t="s">
        <v>251</v>
      </c>
      <c r="B29" s="254"/>
      <c r="C29" s="148">
        <v>92</v>
      </c>
      <c r="D29" s="149">
        <v>0</v>
      </c>
      <c r="E29" s="149">
        <v>0</v>
      </c>
    </row>
    <row r="30" spans="1:5" ht="11.25">
      <c r="A30" s="253" t="s">
        <v>252</v>
      </c>
      <c r="B30" s="253"/>
      <c r="C30" s="148">
        <v>100</v>
      </c>
      <c r="D30" s="149">
        <v>0</v>
      </c>
      <c r="E30" s="149">
        <v>0</v>
      </c>
    </row>
    <row r="31" spans="1:5" ht="11.25">
      <c r="A31" s="253" t="s">
        <v>253</v>
      </c>
      <c r="B31" s="253"/>
      <c r="C31" s="148">
        <v>110</v>
      </c>
      <c r="D31" s="149">
        <v>0</v>
      </c>
      <c r="E31" s="149">
        <v>0</v>
      </c>
    </row>
    <row r="32" spans="1:5" ht="11.25">
      <c r="A32" s="254" t="s">
        <v>254</v>
      </c>
      <c r="B32" s="254"/>
      <c r="C32" s="148">
        <v>111</v>
      </c>
      <c r="D32" s="149">
        <v>0</v>
      </c>
      <c r="E32" s="149">
        <v>0</v>
      </c>
    </row>
    <row r="33" spans="1:5" ht="11.25">
      <c r="A33" s="254" t="s">
        <v>255</v>
      </c>
      <c r="B33" s="254"/>
      <c r="C33" s="148">
        <v>112</v>
      </c>
      <c r="D33" s="149">
        <v>0</v>
      </c>
      <c r="E33" s="149">
        <v>0</v>
      </c>
    </row>
    <row r="34" spans="1:5" ht="11.25">
      <c r="A34" s="254" t="s">
        <v>256</v>
      </c>
      <c r="B34" s="254"/>
      <c r="C34" s="148">
        <v>113</v>
      </c>
      <c r="D34" s="149">
        <v>0</v>
      </c>
      <c r="E34" s="149">
        <v>0</v>
      </c>
    </row>
    <row r="35" spans="1:5" ht="11.25">
      <c r="A35" s="254" t="s">
        <v>257</v>
      </c>
      <c r="B35" s="254"/>
      <c r="C35" s="148">
        <v>114</v>
      </c>
      <c r="D35" s="149">
        <v>0</v>
      </c>
      <c r="E35" s="149">
        <v>0</v>
      </c>
    </row>
    <row r="36" spans="1:5" ht="33.75" customHeight="1">
      <c r="A36" s="253" t="s">
        <v>258</v>
      </c>
      <c r="B36" s="253"/>
      <c r="C36" s="148">
        <v>120</v>
      </c>
      <c r="D36" s="149">
        <v>0</v>
      </c>
      <c r="E36" s="149">
        <v>0</v>
      </c>
    </row>
    <row r="37" spans="1:5" ht="11.25">
      <c r="A37" s="254" t="s">
        <v>259</v>
      </c>
      <c r="B37" s="254"/>
      <c r="C37" s="148">
        <v>121</v>
      </c>
      <c r="D37" s="149">
        <v>0</v>
      </c>
      <c r="E37" s="149">
        <v>0</v>
      </c>
    </row>
    <row r="38" spans="1:5" ht="51.75" customHeight="1">
      <c r="A38" s="253" t="s">
        <v>260</v>
      </c>
      <c r="B38" s="253"/>
      <c r="C38" s="148">
        <v>130</v>
      </c>
      <c r="D38" s="149">
        <v>0</v>
      </c>
      <c r="E38" s="149">
        <v>0</v>
      </c>
    </row>
    <row r="39" spans="1:5" ht="11.25">
      <c r="A39" s="253" t="s">
        <v>57</v>
      </c>
      <c r="B39" s="253"/>
      <c r="C39" s="148">
        <v>140</v>
      </c>
      <c r="D39" s="149">
        <v>0</v>
      </c>
      <c r="E39" s="149">
        <v>0</v>
      </c>
    </row>
    <row r="40" spans="1:5" ht="25.5" customHeight="1">
      <c r="A40" s="253" t="s">
        <v>261</v>
      </c>
      <c r="B40" s="253"/>
      <c r="C40" s="148">
        <v>150</v>
      </c>
      <c r="D40" s="149">
        <v>0</v>
      </c>
      <c r="E40" s="149">
        <v>0</v>
      </c>
    </row>
    <row r="41" spans="1:5" ht="11.25">
      <c r="A41" s="254" t="s">
        <v>262</v>
      </c>
      <c r="B41" s="254"/>
      <c r="C41" s="148">
        <v>151</v>
      </c>
      <c r="D41" s="149">
        <v>0</v>
      </c>
      <c r="E41" s="149">
        <v>0</v>
      </c>
    </row>
    <row r="42" spans="1:5" ht="22.5" customHeight="1">
      <c r="A42" s="253" t="s">
        <v>263</v>
      </c>
      <c r="B42" s="253"/>
      <c r="C42" s="148">
        <v>160</v>
      </c>
      <c r="D42" s="149">
        <v>0</v>
      </c>
      <c r="E42" s="149">
        <v>0</v>
      </c>
    </row>
    <row r="43" spans="1:5" ht="11.25">
      <c r="A43" s="254" t="s">
        <v>262</v>
      </c>
      <c r="B43" s="254"/>
      <c r="C43" s="148">
        <v>161</v>
      </c>
      <c r="D43" s="149">
        <v>0</v>
      </c>
      <c r="E43" s="149">
        <v>0</v>
      </c>
    </row>
    <row r="44" spans="1:5" ht="25.5" customHeight="1">
      <c r="A44" s="253" t="s">
        <v>264</v>
      </c>
      <c r="B44" s="253"/>
      <c r="C44" s="148">
        <v>170</v>
      </c>
      <c r="D44" s="149">
        <v>0</v>
      </c>
      <c r="E44" s="149">
        <v>0</v>
      </c>
    </row>
    <row r="45" spans="1:5" ht="11.25">
      <c r="A45" s="254" t="s">
        <v>265</v>
      </c>
      <c r="B45" s="254"/>
      <c r="C45" s="148">
        <v>171</v>
      </c>
      <c r="D45" s="149">
        <v>0</v>
      </c>
      <c r="E45" s="149">
        <v>0</v>
      </c>
    </row>
    <row r="46" spans="1:5" ht="25.5" customHeight="1">
      <c r="A46" s="253" t="s">
        <v>266</v>
      </c>
      <c r="B46" s="253"/>
      <c r="C46" s="148">
        <v>180</v>
      </c>
      <c r="D46" s="149">
        <v>0</v>
      </c>
      <c r="E46" s="149">
        <v>0</v>
      </c>
    </row>
    <row r="47" spans="1:5" ht="11.25">
      <c r="A47" s="254" t="s">
        <v>265</v>
      </c>
      <c r="B47" s="254"/>
      <c r="C47" s="148">
        <v>181</v>
      </c>
      <c r="D47" s="149">
        <v>0</v>
      </c>
      <c r="E47" s="149">
        <v>0</v>
      </c>
    </row>
    <row r="48" spans="1:5" ht="27" customHeight="1">
      <c r="A48" s="253" t="s">
        <v>267</v>
      </c>
      <c r="B48" s="253"/>
      <c r="C48" s="148">
        <v>190</v>
      </c>
      <c r="D48" s="149">
        <v>0</v>
      </c>
      <c r="E48" s="149">
        <v>0</v>
      </c>
    </row>
    <row r="49" spans="1:5" ht="26.25" customHeight="1">
      <c r="A49" s="253" t="s">
        <v>268</v>
      </c>
      <c r="B49" s="253"/>
      <c r="C49" s="148">
        <v>200</v>
      </c>
      <c r="D49" s="149">
        <v>0</v>
      </c>
      <c r="E49" s="149">
        <v>0</v>
      </c>
    </row>
    <row r="50" spans="1:5" ht="11.25">
      <c r="A50" s="253" t="s">
        <v>269</v>
      </c>
      <c r="B50" s="253"/>
      <c r="C50" s="148">
        <v>210</v>
      </c>
      <c r="D50" s="149">
        <v>0</v>
      </c>
      <c r="E50" s="149">
        <v>0</v>
      </c>
    </row>
    <row r="51" spans="1:5" ht="11.25">
      <c r="A51" s="253" t="s">
        <v>270</v>
      </c>
      <c r="B51" s="253"/>
      <c r="C51" s="148">
        <v>220</v>
      </c>
      <c r="D51" s="149">
        <v>0</v>
      </c>
      <c r="E51" s="149">
        <v>0</v>
      </c>
    </row>
    <row r="52" spans="1:5" ht="11.25">
      <c r="A52" s="253" t="s">
        <v>271</v>
      </c>
      <c r="B52" s="253"/>
      <c r="C52" s="148">
        <v>230</v>
      </c>
      <c r="D52" s="150">
        <f>SUM(D53:D56)</f>
        <v>13570687.2</v>
      </c>
      <c r="E52" s="150">
        <f>SUM(E53:E56)</f>
        <v>9635914.96</v>
      </c>
    </row>
    <row r="53" spans="1:5" ht="27.75" customHeight="1">
      <c r="A53" s="254" t="s">
        <v>272</v>
      </c>
      <c r="B53" s="254"/>
      <c r="C53" s="148">
        <v>231</v>
      </c>
      <c r="D53" s="151">
        <v>13570687.2</v>
      </c>
      <c r="E53" s="151">
        <v>9635914.96</v>
      </c>
    </row>
    <row r="54" spans="1:5" ht="26.25" customHeight="1">
      <c r="A54" s="254" t="s">
        <v>273</v>
      </c>
      <c r="B54" s="254"/>
      <c r="C54" s="148">
        <v>232</v>
      </c>
      <c r="D54" s="151">
        <v>0</v>
      </c>
      <c r="E54" s="151">
        <v>0</v>
      </c>
    </row>
    <row r="55" spans="1:5" ht="34.5" customHeight="1">
      <c r="A55" s="254" t="s">
        <v>274</v>
      </c>
      <c r="B55" s="254"/>
      <c r="C55" s="148">
        <v>233</v>
      </c>
      <c r="D55" s="151">
        <v>0</v>
      </c>
      <c r="E55" s="151">
        <v>0</v>
      </c>
    </row>
    <row r="56" spans="1:5" ht="11.25">
      <c r="A56" s="254" t="s">
        <v>275</v>
      </c>
      <c r="B56" s="254"/>
      <c r="C56" s="148">
        <v>234</v>
      </c>
      <c r="D56" s="151">
        <v>0</v>
      </c>
      <c r="E56" s="151">
        <v>0</v>
      </c>
    </row>
    <row r="57" spans="1:5" ht="34.5" customHeight="1">
      <c r="A57" s="253" t="s">
        <v>276</v>
      </c>
      <c r="B57" s="253"/>
      <c r="C57" s="148">
        <v>240</v>
      </c>
      <c r="D57" s="149">
        <f>SUM(D15,D18,D21,D22,D23,D24,D25,D26,D52)</f>
        <v>151823117.14</v>
      </c>
      <c r="E57" s="149">
        <f>SUM(E15,E18,E21,E22,E23,E24,E25,E26,E52)</f>
        <v>150862777.32</v>
      </c>
    </row>
    <row r="58" spans="1:5" ht="11.25">
      <c r="A58" s="252" t="s">
        <v>277</v>
      </c>
      <c r="B58" s="252"/>
      <c r="C58" s="148"/>
      <c r="D58" s="149"/>
      <c r="E58" s="149"/>
    </row>
    <row r="59" spans="1:5" ht="11.25">
      <c r="A59" s="253" t="s">
        <v>278</v>
      </c>
      <c r="B59" s="253"/>
      <c r="C59" s="148">
        <v>300</v>
      </c>
      <c r="D59" s="151">
        <v>1038145.26</v>
      </c>
      <c r="E59" s="151">
        <v>1162143.35</v>
      </c>
    </row>
    <row r="60" spans="1:5" ht="11.25">
      <c r="A60" s="253" t="s">
        <v>279</v>
      </c>
      <c r="B60" s="253"/>
      <c r="C60" s="148">
        <v>310</v>
      </c>
      <c r="D60" s="151">
        <v>386061.11</v>
      </c>
      <c r="E60" s="151">
        <v>371332.74</v>
      </c>
    </row>
    <row r="61" spans="1:5" ht="34.5" customHeight="1">
      <c r="A61" s="253" t="s">
        <v>280</v>
      </c>
      <c r="B61" s="253"/>
      <c r="C61" s="148">
        <v>320</v>
      </c>
      <c r="D61" s="149">
        <v>0</v>
      </c>
      <c r="E61" s="149">
        <v>0</v>
      </c>
    </row>
    <row r="62" spans="1:5" ht="11.25">
      <c r="A62" s="253" t="s">
        <v>281</v>
      </c>
      <c r="B62" s="253"/>
      <c r="C62" s="148">
        <v>330</v>
      </c>
      <c r="D62" s="149">
        <f>SUM(D59:D61)</f>
        <v>1424206.37</v>
      </c>
      <c r="E62" s="149">
        <f>SUM(E59:E61)</f>
        <v>1533476.09</v>
      </c>
    </row>
    <row r="63" spans="1:5" ht="11.25">
      <c r="A63" s="252" t="s">
        <v>282</v>
      </c>
      <c r="B63" s="252"/>
      <c r="C63" s="148">
        <v>400</v>
      </c>
      <c r="D63" s="151">
        <v>150398910.77</v>
      </c>
      <c r="E63" s="151">
        <v>149329301.23</v>
      </c>
    </row>
    <row r="64" spans="1:5" ht="37.5" customHeight="1">
      <c r="A64" s="253" t="s">
        <v>283</v>
      </c>
      <c r="B64" s="253"/>
      <c r="C64" s="148">
        <v>500</v>
      </c>
      <c r="D64" s="152">
        <v>52164.86194</v>
      </c>
      <c r="E64" s="152">
        <v>51594.22216</v>
      </c>
    </row>
    <row r="65" spans="1:5" ht="33.75" customHeight="1">
      <c r="A65" s="253" t="s">
        <v>284</v>
      </c>
      <c r="B65" s="253"/>
      <c r="C65" s="148">
        <v>600</v>
      </c>
      <c r="D65" s="149">
        <f>D63/D64</f>
        <v>2883.1459564292295</v>
      </c>
      <c r="E65" s="149">
        <f>E63/E64</f>
        <v>2894.302791636466</v>
      </c>
    </row>
    <row r="66" ht="24.75" customHeight="1"/>
    <row r="67" spans="1:7" ht="12" customHeight="1">
      <c r="A67" s="155" t="s">
        <v>190</v>
      </c>
      <c r="C67" s="113"/>
      <c r="D67" s="113"/>
      <c r="E67" s="156" t="s">
        <v>191</v>
      </c>
      <c r="G67" s="157"/>
    </row>
    <row r="68" spans="1:7" s="159" customFormat="1" ht="12">
      <c r="A68" s="158"/>
      <c r="C68" s="255" t="s">
        <v>192</v>
      </c>
      <c r="D68" s="255"/>
      <c r="E68" s="158"/>
      <c r="G68" s="160"/>
    </row>
    <row r="69" spans="1:7" ht="25.5" customHeight="1">
      <c r="A69" s="111"/>
      <c r="C69" s="111"/>
      <c r="D69" s="111"/>
      <c r="E69" s="113"/>
      <c r="F69" s="161"/>
      <c r="G69" s="161"/>
    </row>
    <row r="70" spans="1:7" ht="22.5">
      <c r="A70" s="155" t="s">
        <v>193</v>
      </c>
      <c r="C70" s="113"/>
      <c r="D70" s="113"/>
      <c r="E70" s="162" t="s">
        <v>303</v>
      </c>
      <c r="G70" s="163"/>
    </row>
    <row r="71" spans="1:7" ht="12">
      <c r="A71" s="113"/>
      <c r="B71" s="108"/>
      <c r="C71" s="255" t="s">
        <v>192</v>
      </c>
      <c r="D71" s="255"/>
      <c r="E71" s="113"/>
      <c r="G71" s="161"/>
    </row>
    <row r="72" spans="1:7" ht="22.5" customHeight="1">
      <c r="A72" s="113"/>
      <c r="B72" s="108"/>
      <c r="C72" s="110"/>
      <c r="D72" s="110"/>
      <c r="E72" s="113"/>
      <c r="G72" s="161"/>
    </row>
    <row r="73" spans="1:7" ht="33.75">
      <c r="A73" s="111" t="s">
        <v>231</v>
      </c>
      <c r="B73" s="108"/>
      <c r="C73" s="113"/>
      <c r="D73" s="113"/>
      <c r="E73" s="113" t="s">
        <v>232</v>
      </c>
      <c r="G73" s="161"/>
    </row>
    <row r="74" spans="1:7" ht="12">
      <c r="A74" s="113"/>
      <c r="B74" s="108"/>
      <c r="C74" s="255" t="s">
        <v>192</v>
      </c>
      <c r="D74" s="255"/>
      <c r="E74" s="113"/>
      <c r="G74" s="161"/>
    </row>
    <row r="75" spans="1:8" ht="11.25">
      <c r="A75" s="164"/>
      <c r="B75" s="165"/>
      <c r="C75" s="164"/>
      <c r="D75" s="164"/>
      <c r="E75" s="164"/>
      <c r="F75" s="164"/>
      <c r="G75" s="164"/>
      <c r="H75" s="164"/>
    </row>
  </sheetData>
  <mergeCells count="65">
    <mergeCell ref="A65:B65"/>
    <mergeCell ref="C68:D68"/>
    <mergeCell ref="C71:D71"/>
    <mergeCell ref="C74:D74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6:E6"/>
    <mergeCell ref="A7:E7"/>
    <mergeCell ref="B9:E9"/>
    <mergeCell ref="A11:B12"/>
    <mergeCell ref="C11:C12"/>
    <mergeCell ref="A1:E1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Administrator</cp:lastModifiedBy>
  <cp:lastPrinted>2006-03-15T08:08:04Z</cp:lastPrinted>
  <dcterms:created xsi:type="dcterms:W3CDTF">2004-02-04T11:58:30Z</dcterms:created>
  <dcterms:modified xsi:type="dcterms:W3CDTF">2006-03-15T08:10:04Z</dcterms:modified>
  <cp:category/>
  <cp:version/>
  <cp:contentType/>
  <cp:contentStatus/>
</cp:coreProperties>
</file>